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9720" activeTab="1"/>
  </bookViews>
  <sheets>
    <sheet name="2016 титул" sheetId="1" r:id="rId1"/>
    <sheet name="на 30.12.1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<sst xmlns="http://schemas.openxmlformats.org/spreadsheetml/2006/main" count="365" uniqueCount="247">
  <si>
    <t>КОДЫ</t>
  </si>
  <si>
    <t>«</t>
  </si>
  <si>
    <t>»</t>
  </si>
  <si>
    <t>Дата</t>
  </si>
  <si>
    <t>ИНН</t>
  </si>
  <si>
    <t>Юридический адрес</t>
  </si>
  <si>
    <t>КПП</t>
  </si>
  <si>
    <t>План финансово-хозяйственной деятельности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</si>
  <si>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</si>
  <si>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</si>
  <si>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</si>
  <si>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</si>
  <si>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</si>
  <si>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</si>
  <si>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</si>
  <si>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</si>
  <si>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 xml:space="preserve">на </t>
  </si>
  <si>
    <t>финансовый год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</si>
  <si>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</si>
  <si>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</si>
  <si>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</si>
  <si>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</si>
  <si>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руб (с точностью до второго десятичного знака)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</si>
  <si>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</si>
  <si>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</si>
  <si>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</si>
  <si>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</si>
  <si>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</si>
  <si>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Всего</t>
  </si>
  <si>
    <t>в том числе</t>
  </si>
  <si>
    <t>Справочно:</t>
  </si>
  <si>
    <t>Объем публичных обязательств, всего</t>
  </si>
  <si>
    <t>услуги связи</t>
  </si>
  <si>
    <t>транспортные услуги</t>
  </si>
  <si>
    <t>коммунальные услуги</t>
  </si>
  <si>
    <t>пособия по социальной помощи населению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</si>
  <si>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</si>
  <si>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</si>
  <si>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</si>
  <si>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прочие расходы</t>
  </si>
  <si>
    <t>иные выплаты, не запрещенные законодательством РФ</t>
  </si>
  <si>
    <t>№ стр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</si>
  <si>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</si>
  <si>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</si>
  <si>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</si>
  <si>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</si>
  <si>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</si>
  <si>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</si>
  <si>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</si>
  <si>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</si>
  <si>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</si>
  <si>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</si>
  <si>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</si>
  <si>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</si>
  <si>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</si>
  <si>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</si>
  <si>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</si>
  <si>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</si>
  <si>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</si>
  <si>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</si>
  <si>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</si>
  <si>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</si>
  <si>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</si>
  <si>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</si>
  <si>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</si>
  <si>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</si>
  <si>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</si>
  <si>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</t>
  </si>
  <si>
    <t>Сумма</t>
  </si>
  <si>
    <t>Приложение 1</t>
  </si>
  <si>
    <t>дебиторская задолженность по доходам, всего:</t>
  </si>
  <si>
    <t>по доходам, полученным за счет бюджетных средств</t>
  </si>
  <si>
    <t>приобретенного учреждением за счет доходов, полученных от платной и иной приносящей доход деятельности</t>
  </si>
  <si>
    <t>по доходам, полученным от платной и иной приносящей доход деятельности</t>
  </si>
  <si>
    <t>за счет бюджетных средств</t>
  </si>
  <si>
    <t>за счет доходов, полученных от платной и иной приносящей доход деятельности</t>
  </si>
  <si>
    <t>прочие выплаты</t>
  </si>
  <si>
    <t>заработная плата</t>
  </si>
  <si>
    <t>в том числе ремонт учреждения</t>
  </si>
  <si>
    <t>в том числе питание</t>
  </si>
  <si>
    <t>безвозмездные перечисления организациям, за исключением государственных и муниципальных</t>
  </si>
  <si>
    <t>работы, услуги по содержанию имущества</t>
  </si>
  <si>
    <t>прочие работы, услуги</t>
  </si>
  <si>
    <t>приобретение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</si>
  <si>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начисления на выплаты по оплате труда</t>
  </si>
  <si>
    <t>27</t>
  </si>
  <si>
    <t>28</t>
  </si>
  <si>
    <t>29</t>
  </si>
  <si>
    <t>30</t>
  </si>
  <si>
    <t>31</t>
  </si>
  <si>
    <t>32</t>
  </si>
  <si>
    <t>в том числе по:</t>
  </si>
  <si>
    <t>заработной плате</t>
  </si>
  <si>
    <t>прочим выплатам по оплате труда</t>
  </si>
  <si>
    <t>начислению на выплаты по оплате труда</t>
  </si>
  <si>
    <t>услугам связи</t>
  </si>
  <si>
    <t>транспортным услугам</t>
  </si>
  <si>
    <t>коммунальным услугам</t>
  </si>
  <si>
    <t>арендной плате за пользование имуществом</t>
  </si>
  <si>
    <t>работам, услугам по содержанию имущества</t>
  </si>
  <si>
    <t>в том числе по ремонту учреждения</t>
  </si>
  <si>
    <t>прочим работам, услугам</t>
  </si>
  <si>
    <t>безвозмездным перечислениям организациям, за исключением государственных и муниципальных</t>
  </si>
  <si>
    <t>пособиям по социальной помощи населению</t>
  </si>
  <si>
    <t>приобретению основных средств</t>
  </si>
  <si>
    <t>приобретению нематериальных активов</t>
  </si>
  <si>
    <t>приобретению материальных запасов</t>
  </si>
  <si>
    <t>в том числе по питанию</t>
  </si>
  <si>
    <t>прочим расходам</t>
  </si>
  <si>
    <t>иным выплатам, не запрещенным законодательством РФ</t>
  </si>
  <si>
    <t>дебиторская задолженность по расходам, всего:</t>
  </si>
  <si>
    <t>кредиторская задолженность, всего:</t>
  </si>
  <si>
    <t>из них по: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</si>
  <si>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</si>
  <si>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</si>
  <si>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</si>
  <si>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№ стр.</t>
  </si>
  <si>
    <t>Всего:</t>
  </si>
  <si>
    <t>Нефинансовые активы</t>
  </si>
  <si>
    <t xml:space="preserve">в том числе: </t>
  </si>
  <si>
    <t>стоимость особо ценного движимого имущества</t>
  </si>
  <si>
    <t>балансовая стоимость</t>
  </si>
  <si>
    <t>остаточная стоимость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</si>
  <si>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</si>
  <si>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</si>
  <si>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</si>
  <si>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</si>
  <si>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</si>
  <si>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</si>
  <si>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</si>
  <si>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</si>
  <si>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</si>
  <si>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</si>
  <si>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</si>
  <si>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</si>
  <si>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</si>
  <si>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</si>
  <si>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</si>
  <si>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</si>
  <si>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</si>
  <si>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</si>
  <si>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</si>
  <si>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</si>
  <si>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</si>
  <si>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</si>
  <si>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</si>
  <si>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</si>
  <si>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</si>
  <si>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</si>
  <si>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</si>
  <si>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</si>
  <si>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</si>
  <si>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</si>
  <si>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</si>
  <si>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</si>
  <si>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</si>
  <si>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</si>
  <si>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</si>
  <si>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</si>
  <si>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</si>
  <si>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</si>
  <si>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</si>
  <si>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</si>
  <si>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</si>
  <si>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</si>
  <si>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</si>
  <si>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</si>
  <si>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</si>
  <si>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</si>
  <si>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</si>
  <si>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</si>
  <si>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</si>
  <si>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</si>
  <si>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</si>
  <si>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</si>
  <si>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</si>
  <si>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</si>
  <si>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</si>
  <si>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</si>
  <si>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</si>
  <si>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</si>
  <si>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</si>
  <si>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</si>
  <si>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</si>
  <si>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</si>
  <si>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</si>
  <si>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</si>
  <si>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I. Сведения о деятельности учреждения</t>
  </si>
  <si>
    <t>Финансовые активы, всего</t>
  </si>
  <si>
    <t>Обязательства</t>
  </si>
  <si>
    <t>всего</t>
  </si>
  <si>
    <t>III. Показатели по поступлениям (доходам) и выплатам (расходам) учреждения</t>
  </si>
  <si>
    <t>в т.ч. простроченная кредиторская задолженность</t>
  </si>
  <si>
    <t>г.Саратов, Ильинская пл.,1.</t>
  </si>
  <si>
    <t>Основные цели деятельности образовательного учреждения: осуществление обеспечения гарантий права на образование; осуществление образовательного процесса, формирование общей культуры личности обучающихся, воспитанников на основе обязательного минимума содержания образовательных программ, создания условий для развития личности, её самореализации и самоопределения; создание основы осознанного выбора и последующего освоения профессиональных образовательных программ; воспитание гражданственности трудолюбия, уважение к правам и свободам человека, любви к окружающей природе, Родине, семье; создание условий, гарантирующих охрану и укрепления здоровья обучающихся; апробация, обобщение и внедрение в практику работы передового отечественного опыта.</t>
  </si>
  <si>
    <t>1. Основные общеобразовательные программы: общие образовательные программы начального общего образования (с 1 по 4 классы); общие образовательные программы основного общего образования (с 5 по 9 классы); общие образовательные программы среднего (полного) общего образования (с 10 по 11 классы). 2. дополнительные общеобразовательные программы; 3. программы дополнительного образования детей различной направленности.</t>
  </si>
  <si>
    <t xml:space="preserve">В лицее осуществляется образовательный процесс с уровнями общеобразовательных программ трех ступеней общего образования: 1 ступень - начальное общее образование (нормативный срок освоения четыре года) - первая ступень реализуется лицеем через начальную общеобразовательную школу; 2 ступень- основное общее образование (нормативный срок освоения пять лет) 3 ступень- среднее (полное) общее образование (нормативный срок освоения два года). На третьей ступени образования лицей осуществляет предпрофильную и профильную подготовку обучающихся по следующим направлениям (профилям): физико-математический; физико-химический; химико- биологический; социально-экономический; социально-гуманитарный; филологический; информационно-технологический;художественно-эстетический. Лицей в своей уставной деятельности  реализует следующие образовательные программы: </t>
  </si>
  <si>
    <t>Платные образовательные услуги предоставляемые лицеем: подготовка детей к школе; оностранный (английский, немецкий, французский); язык для начинающих; начальный курс информатики; иностранный (английский, немецкий, французский) язык для старшеклассников, репетиторство; биология; физиология; психология; химия; история. Занятия по углубленному изучению предметов. Спецкурсы: физика; математика; физика в примерах и задачах; прикладная физика; прикладная математика; прикладная информатика; практическая физика; русский язык; основы словесного творчества; основы русского общего языкознания; литература; история; политология; социология; этика; эстетика; культурология; история религии; историография отечественного государства и права; основы трудового права; основы гражданского права; основы конституционного права; правовая риторика; латинский язык; виды лингвистического разбора; введение в языкознание; грамматика, текст и стили речи; основы экономики управления; основы литературного перевода с иностранного языка; развитие навыков общения на иностранном языке; немецкий язык; деловой английский; человек и общество; дополнительные главы к школьному курсу математики; анатомия человека; анатомия и физиология человека; генетика;</t>
  </si>
  <si>
    <t>генетика и цитология; теоритические основы химии; русский язык и культура речи; история государства и права; история России; мировая художественная литература. Кружковая работа: хоровой, вокальный, инструментальный, фольклорный, танцевальный, кукольный, кройки и шитья, умелые руки, макраме, предметные кружки, краеведческая работа,художественный, техническое творчество. Спортивные секции: воллейбол, футбол, баскетбол, шахматы, шашки, гимнастика, легкая атлетика, боевые единоборства, тенис, общая физическая подготовка.</t>
  </si>
  <si>
    <t>Комитет по финансам администрации муниципального образования " Город Саратов"</t>
  </si>
  <si>
    <t>З.В.Медведева</t>
  </si>
  <si>
    <t>Директор муниципального автономного общеобразовательного учреждения - Лицей № 62 Октябрьского района г. Саратова</t>
  </si>
  <si>
    <t>Муниципальное автономное общеобразовательное учреждение - Лицей № 62 Октябрьского района г. Саратова</t>
  </si>
  <si>
    <t>МАОУ "Лицей № 62"</t>
  </si>
  <si>
    <t>Администрация Октябрьского района муниципального образования  «Город Саратов»</t>
  </si>
  <si>
    <t>поступления от реализации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</si>
  <si>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 xml:space="preserve">           стоимость недвижимого муниципального имущества</t>
  </si>
  <si>
    <t xml:space="preserve">                                           из них:</t>
  </si>
  <si>
    <t xml:space="preserve">                                                   в том числе:</t>
  </si>
  <si>
    <t xml:space="preserve">            стоимость движимого муниципального имущества</t>
  </si>
  <si>
    <t>в том числе: по ремонту учреждения</t>
  </si>
  <si>
    <t>II. Показатели финансового состояния учреждения 
(указываются данные на последнюю отчетную дату, предшествующую дате составления Плана)</t>
  </si>
  <si>
    <t>целевые субсидии*</t>
  </si>
  <si>
    <t>бюджетные инвестиции**</t>
  </si>
  <si>
    <t>субсидии в рамках ДЦП "Энергосбережение и повышение энергетической эффективности на территории муниципального образования "Город Саратов" на 2012-2014 годы с перспективой до 2020 года</t>
  </si>
  <si>
    <t>доходы от оказания платных услуг***</t>
  </si>
  <si>
    <t>доходы поступающие в порядке возмещения расходов, понесенных в связи с эксплуатацией имущества</t>
  </si>
  <si>
    <t>поступления от иной приносящей доход деятельности</t>
  </si>
  <si>
    <t>…</t>
  </si>
  <si>
    <r>
      <t>Остаток средств</t>
    </r>
    <r>
      <rPr>
        <b/>
        <vertAlign val="superscript"/>
        <sz val="10"/>
        <color indexed="12"/>
        <rFont val="Times New Roman"/>
        <family val="1"/>
      </rPr>
      <t>1</t>
    </r>
  </si>
  <si>
    <t xml:space="preserve">Поступления (Доходы), всего: (сумма столбцов 4 - n) </t>
  </si>
  <si>
    <t>целевые субсидии (всего)</t>
  </si>
  <si>
    <t>Расходы, всего: (сумма строк 06, 10, 18-20, 25-27)</t>
  </si>
  <si>
    <t>оплата труда и начисления на выплаты по оплате труда, всего: (сумма строк 07-09)</t>
  </si>
  <si>
    <t>оплата работ и услуг, всего: (сумма строк 11-15, 17)</t>
  </si>
  <si>
    <t>арендная плата за пользование имуществом</t>
  </si>
  <si>
    <t>поступление нефинансовых активов, всего: (сумма строк 21-23)</t>
  </si>
  <si>
    <r>
      <t>Остаток средств</t>
    </r>
    <r>
      <rPr>
        <b/>
        <vertAlign val="superscript"/>
        <sz val="10"/>
        <color indexed="12"/>
        <rFont val="Times New Roman"/>
        <family val="1"/>
      </rPr>
      <t>3</t>
    </r>
    <r>
      <rPr>
        <b/>
        <sz val="10"/>
        <color indexed="12"/>
        <rFont val="Times New Roman"/>
        <family val="1"/>
      </rPr>
      <t xml:space="preserve"> (строка 01 + строка 02 - строка 05)</t>
    </r>
  </si>
  <si>
    <t>О.А.Гизатуллина</t>
  </si>
  <si>
    <t>Руководитель финансово- экономической</t>
  </si>
  <si>
    <t>службы муниципального автономного</t>
  </si>
  <si>
    <t xml:space="preserve">                                                                                     (подпись)                      (ФИО)</t>
  </si>
  <si>
    <t xml:space="preserve">образовательного учреждения   </t>
  </si>
  <si>
    <t xml:space="preserve">субсидии на 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(полного) общего образования </t>
  </si>
  <si>
    <t>субсидия на реализацию мероприятий в рамках ведомственной целевой программы " Улучшение условий и охраны труда в муниципальных учрежденях г. Саратова" на 2014-2016 г. Подпрограмма " Обучение по охране труда руководителей и специалистов"</t>
  </si>
  <si>
    <t>субсидии на финансовое обеспечение государственного ( муниципального) задания на оказание государственных ( муниципальных ) услуг ( выполнение работ)</t>
  </si>
  <si>
    <t>оплата труда</t>
  </si>
  <si>
    <t>начисления на оплату труда 30,2%</t>
  </si>
  <si>
    <t>поступления от оказания учреждением  услуг (выполнения работ), относящихся в соответствии с уставом учреждения  к его основным видам деятельности, предоставление которых для физических и юридических лиц осуществляется на платной основе, а также поступлени</t>
  </si>
  <si>
    <t>субсидия на реализацию мероприятий в рамках муниципальной программы "Развитие образования в муниципальном образовании "Город Саратов" на 2014-2016 годы. Подпрограмма " Обеспечение безопасности эксплуатации зданий, укрепление материально технической базы м</t>
  </si>
  <si>
    <t xml:space="preserve"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</si>
  <si>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</t>
  </si>
  <si>
    <t>** - столбец предусматривается в планах финансово-хозяйственной деятельности учреждений, которым в соответствующем финансовом году предоставляются бюджетные инвестиции. В случае, если решение о предоставлении бюджетных инвестиций принято в течение соответ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</si>
  <si>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года      № 42-493 "О Порядке установления тарифов на услуги муници</t>
  </si>
  <si>
    <t>декабря</t>
  </si>
  <si>
    <t>«30» декабря  2016 года</t>
  </si>
  <si>
    <t>30.12.16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</si>
</sst>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vertAlign val="superscript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2" fillId="0" borderId="0" xfId="0" applyFont="1" applyFill="1" applyAlignment="1">
      <alignment horizontal="right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left" indent="1"/>
    </xf>
    <xf numFmtId="0" fontId="22" fillId="0" borderId="0" xfId="0" applyFont="1" applyFill="1" applyBorder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 vertical="top" wrapText="1"/>
    </xf>
    <xf numFmtId="2" fontId="26" fillId="0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49" fontId="28" fillId="0" borderId="0" xfId="0" applyNumberFormat="1" applyFont="1" applyFill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25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25" fillId="0" borderId="15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33" fillId="0" borderId="15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top" wrapText="1"/>
    </xf>
    <xf numFmtId="4" fontId="26" fillId="0" borderId="16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top" wrapText="1"/>
    </xf>
    <xf numFmtId="4" fontId="25" fillId="0" borderId="18" xfId="0" applyNumberFormat="1" applyFont="1" applyFill="1" applyBorder="1" applyAlignment="1">
      <alignment horizontal="center" vertical="top" wrapText="1"/>
    </xf>
    <xf numFmtId="4" fontId="25" fillId="0" borderId="17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right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14" fontId="22" fillId="0" borderId="11" xfId="0" applyNumberFormat="1" applyFont="1" applyFill="1" applyBorder="1" applyAlignment="1">
      <alignment horizontal="center" wrapText="1"/>
    </xf>
    <xf numFmtId="14" fontId="22" fillId="0" borderId="15" xfId="0" applyNumberFormat="1" applyFont="1" applyFill="1" applyBorder="1" applyAlignment="1">
      <alignment horizontal="center" wrapText="1"/>
    </xf>
    <xf numFmtId="14" fontId="22" fillId="0" borderId="14" xfId="0" applyNumberFormat="1" applyFont="1" applyFill="1" applyBorder="1" applyAlignment="1">
      <alignment horizontal="center" wrapText="1"/>
    </xf>
    <xf numFmtId="14" fontId="22" fillId="0" borderId="22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6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2" fillId="0" borderId="23" xfId="0" applyFont="1" applyBorder="1" applyAlignment="1">
      <alignment horizontal="center" vertical="top"/>
    </xf>
    <xf numFmtId="0" fontId="22" fillId="0" borderId="11" xfId="0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3" fillId="0" borderId="2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16" xfId="0" applyFont="1" applyFill="1" applyBorder="1" applyAlignment="1">
      <alignment horizontal="justify" wrapText="1"/>
    </xf>
    <xf numFmtId="0" fontId="23" fillId="0" borderId="23" xfId="0" applyFont="1" applyFill="1" applyBorder="1" applyAlignment="1">
      <alignment horizontal="justify" wrapText="1"/>
    </xf>
    <xf numFmtId="0" fontId="23" fillId="0" borderId="20" xfId="0" applyFont="1" applyFill="1" applyBorder="1" applyAlignment="1">
      <alignment horizontal="justify" wrapText="1"/>
    </xf>
    <xf numFmtId="0" fontId="23" fillId="0" borderId="21" xfId="0" applyFont="1" applyFill="1" applyBorder="1" applyAlignment="1">
      <alignment horizontal="justify" wrapText="1"/>
    </xf>
    <xf numFmtId="0" fontId="23" fillId="0" borderId="10" xfId="0" applyFont="1" applyFill="1" applyBorder="1" applyAlignment="1">
      <alignment horizontal="justify" wrapText="1"/>
    </xf>
    <xf numFmtId="0" fontId="23" fillId="0" borderId="19" xfId="0" applyFont="1" applyFill="1" applyBorder="1" applyAlignment="1">
      <alignment horizontal="justify" wrapText="1"/>
    </xf>
    <xf numFmtId="0" fontId="22" fillId="0" borderId="1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3" fillId="0" borderId="15" xfId="0" applyFont="1" applyFill="1" applyBorder="1" applyAlignment="1">
      <alignment horizontal="justify" wrapText="1"/>
    </xf>
    <xf numFmtId="0" fontId="23" fillId="0" borderId="14" xfId="0" applyFont="1" applyFill="1" applyBorder="1" applyAlignment="1">
      <alignment horizontal="justify" wrapText="1"/>
    </xf>
    <xf numFmtId="0" fontId="23" fillId="0" borderId="22" xfId="0" applyFont="1" applyFill="1" applyBorder="1" applyAlignment="1">
      <alignment horizontal="justify" wrapText="1"/>
    </xf>
    <xf numFmtId="4" fontId="23" fillId="24" borderId="15" xfId="0" applyNumberFormat="1" applyFont="1" applyFill="1" applyBorder="1" applyAlignment="1">
      <alignment horizontal="center" vertical="top" wrapText="1"/>
    </xf>
    <xf numFmtId="4" fontId="23" fillId="24" borderId="14" xfId="0" applyNumberFormat="1" applyFont="1" applyFill="1" applyBorder="1" applyAlignment="1">
      <alignment horizontal="center" vertical="top" wrapText="1"/>
    </xf>
    <xf numFmtId="4" fontId="23" fillId="24" borderId="22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 indent="2"/>
    </xf>
    <xf numFmtId="0" fontId="22" fillId="0" borderId="14" xfId="0" applyFont="1" applyFill="1" applyBorder="1" applyAlignment="1">
      <alignment horizontal="left" vertical="top" wrapText="1" indent="2"/>
    </xf>
    <xf numFmtId="0" fontId="22" fillId="0" borderId="22" xfId="0" applyFont="1" applyFill="1" applyBorder="1" applyAlignment="1">
      <alignment horizontal="left" vertical="top" wrapText="1" indent="2"/>
    </xf>
    <xf numFmtId="0" fontId="22" fillId="0" borderId="15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 indent="3"/>
    </xf>
    <xf numFmtId="0" fontId="22" fillId="0" borderId="14" xfId="0" applyFont="1" applyFill="1" applyBorder="1" applyAlignment="1">
      <alignment horizontal="left" vertical="top" wrapText="1" indent="3"/>
    </xf>
    <xf numFmtId="0" fontId="22" fillId="0" borderId="22" xfId="0" applyFont="1" applyFill="1" applyBorder="1" applyAlignment="1">
      <alignment horizontal="left" vertical="top" wrapText="1" indent="3"/>
    </xf>
    <xf numFmtId="4" fontId="22" fillId="0" borderId="15" xfId="0" applyNumberFormat="1" applyFont="1" applyFill="1" applyBorder="1" applyAlignment="1">
      <alignment horizontal="center" vertical="top" wrapText="1"/>
    </xf>
    <xf numFmtId="4" fontId="22" fillId="0" borderId="14" xfId="0" applyNumberFormat="1" applyFont="1" applyFill="1" applyBorder="1" applyAlignment="1">
      <alignment horizontal="center" vertical="top" wrapText="1"/>
    </xf>
    <xf numFmtId="4" fontId="22" fillId="0" borderId="22" xfId="0" applyNumberFormat="1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left" wrapText="1" indent="6"/>
    </xf>
    <xf numFmtId="0" fontId="22" fillId="0" borderId="14" xfId="0" applyFont="1" applyBorder="1" applyAlignment="1">
      <alignment horizontal="left" wrapText="1" indent="6"/>
    </xf>
    <xf numFmtId="0" fontId="22" fillId="0" borderId="22" xfId="0" applyFont="1" applyBorder="1" applyAlignment="1">
      <alignment horizontal="left" wrapText="1" indent="6"/>
    </xf>
    <xf numFmtId="4" fontId="22" fillId="0" borderId="15" xfId="0" applyNumberFormat="1" applyFont="1" applyFill="1" applyBorder="1" applyAlignment="1">
      <alignment horizontal="left" vertical="top" wrapText="1" indent="5"/>
    </xf>
    <xf numFmtId="4" fontId="22" fillId="0" borderId="14" xfId="0" applyNumberFormat="1" applyFont="1" applyFill="1" applyBorder="1" applyAlignment="1">
      <alignment horizontal="left" vertical="top" wrapText="1" indent="5"/>
    </xf>
    <xf numFmtId="4" fontId="22" fillId="0" borderId="22" xfId="0" applyNumberFormat="1" applyFont="1" applyFill="1" applyBorder="1" applyAlignment="1">
      <alignment horizontal="left" vertical="top" wrapText="1" indent="5"/>
    </xf>
    <xf numFmtId="0" fontId="22" fillId="0" borderId="15" xfId="0" applyFont="1" applyBorder="1" applyAlignment="1">
      <alignment horizontal="left" wrapText="1" indent="8"/>
    </xf>
    <xf numFmtId="0" fontId="22" fillId="0" borderId="14" xfId="0" applyFont="1" applyBorder="1" applyAlignment="1">
      <alignment horizontal="left" wrapText="1" indent="8"/>
    </xf>
    <xf numFmtId="0" fontId="22" fillId="0" borderId="22" xfId="0" applyFont="1" applyBorder="1" applyAlignment="1">
      <alignment horizontal="left" wrapText="1" indent="8"/>
    </xf>
    <xf numFmtId="0" fontId="22" fillId="0" borderId="16" xfId="0" applyFont="1" applyBorder="1" applyAlignment="1">
      <alignment horizontal="left" wrapText="1" indent="8"/>
    </xf>
    <xf numFmtId="0" fontId="22" fillId="0" borderId="23" xfId="0" applyFont="1" applyBorder="1" applyAlignment="1">
      <alignment horizontal="left" wrapText="1" indent="8"/>
    </xf>
    <xf numFmtId="0" fontId="22" fillId="0" borderId="20" xfId="0" applyFont="1" applyBorder="1" applyAlignment="1">
      <alignment horizontal="left" wrapText="1" indent="8"/>
    </xf>
    <xf numFmtId="0" fontId="22" fillId="0" borderId="21" xfId="0" applyFont="1" applyBorder="1" applyAlignment="1">
      <alignment horizontal="left" wrapText="1" indent="8"/>
    </xf>
    <xf numFmtId="0" fontId="22" fillId="0" borderId="10" xfId="0" applyFont="1" applyBorder="1" applyAlignment="1">
      <alignment horizontal="left" wrapText="1" indent="8"/>
    </xf>
    <xf numFmtId="0" fontId="22" fillId="0" borderId="19" xfId="0" applyFont="1" applyBorder="1" applyAlignment="1">
      <alignment horizontal="left" wrapText="1" indent="8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 indent="3"/>
    </xf>
    <xf numFmtId="0" fontId="22" fillId="0" borderId="23" xfId="0" applyFont="1" applyFill="1" applyBorder="1" applyAlignment="1">
      <alignment horizontal="left" vertical="top" wrapText="1" indent="3"/>
    </xf>
    <xf numFmtId="0" fontId="22" fillId="0" borderId="20" xfId="0" applyFont="1" applyFill="1" applyBorder="1" applyAlignment="1">
      <alignment horizontal="left" vertical="top" wrapText="1" indent="3"/>
    </xf>
    <xf numFmtId="0" fontId="22" fillId="0" borderId="21" xfId="0" applyFont="1" applyFill="1" applyBorder="1" applyAlignment="1">
      <alignment horizontal="left" vertical="top" wrapText="1" indent="3"/>
    </xf>
    <xf numFmtId="0" fontId="22" fillId="0" borderId="10" xfId="0" applyFont="1" applyFill="1" applyBorder="1" applyAlignment="1">
      <alignment horizontal="left" vertical="top" wrapText="1" indent="3"/>
    </xf>
    <xf numFmtId="0" fontId="22" fillId="0" borderId="19" xfId="0" applyFont="1" applyFill="1" applyBorder="1" applyAlignment="1">
      <alignment horizontal="left" vertical="top" wrapText="1" indent="3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4" fontId="22" fillId="0" borderId="15" xfId="0" applyNumberFormat="1" applyFont="1" applyFill="1" applyBorder="1" applyAlignment="1">
      <alignment horizontal="left" vertical="top" wrapText="1" indent="3"/>
    </xf>
    <xf numFmtId="4" fontId="22" fillId="0" borderId="14" xfId="0" applyNumberFormat="1" applyFont="1" applyFill="1" applyBorder="1" applyAlignment="1">
      <alignment horizontal="left" vertical="top" wrapText="1" indent="3"/>
    </xf>
    <xf numFmtId="4" fontId="22" fillId="0" borderId="22" xfId="0" applyNumberFormat="1" applyFont="1" applyFill="1" applyBorder="1" applyAlignment="1">
      <alignment horizontal="left" vertical="top" wrapText="1" indent="3"/>
    </xf>
    <xf numFmtId="4" fontId="22" fillId="0" borderId="16" xfId="0" applyNumberFormat="1" applyFont="1" applyFill="1" applyBorder="1" applyAlignment="1">
      <alignment horizontal="center" vertical="top" wrapText="1"/>
    </xf>
    <xf numFmtId="4" fontId="22" fillId="0" borderId="23" xfId="0" applyNumberFormat="1" applyFont="1" applyFill="1" applyBorder="1" applyAlignment="1">
      <alignment horizontal="center" vertical="top" wrapText="1"/>
    </xf>
    <xf numFmtId="4" fontId="22" fillId="0" borderId="20" xfId="0" applyNumberFormat="1" applyFont="1" applyFill="1" applyBorder="1" applyAlignment="1">
      <alignment horizontal="center" vertical="top" wrapText="1"/>
    </xf>
    <xf numFmtId="4" fontId="22" fillId="0" borderId="21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19" xfId="0" applyNumberFormat="1" applyFont="1" applyFill="1" applyBorder="1" applyAlignment="1">
      <alignment horizontal="center" vertical="top" wrapText="1"/>
    </xf>
    <xf numFmtId="0" fontId="23" fillId="24" borderId="15" xfId="0" applyFont="1" applyFill="1" applyBorder="1" applyAlignment="1">
      <alignment horizontal="justify" vertical="top" wrapText="1"/>
    </xf>
    <xf numFmtId="0" fontId="23" fillId="24" borderId="14" xfId="0" applyFont="1" applyFill="1" applyBorder="1" applyAlignment="1">
      <alignment horizontal="justify" vertical="top" wrapText="1"/>
    </xf>
    <xf numFmtId="0" fontId="23" fillId="24" borderId="22" xfId="0" applyFont="1" applyFill="1" applyBorder="1" applyAlignment="1">
      <alignment horizontal="justify" vertical="top" wrapText="1"/>
    </xf>
    <xf numFmtId="0" fontId="23" fillId="0" borderId="15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0" fontId="23" fillId="0" borderId="22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left" vertical="top" wrapText="1" indent="2"/>
    </xf>
    <xf numFmtId="0" fontId="22" fillId="0" borderId="14" xfId="0" applyFont="1" applyBorder="1" applyAlignment="1">
      <alignment horizontal="left" vertical="top" wrapText="1" indent="2"/>
    </xf>
    <xf numFmtId="0" fontId="22" fillId="0" borderId="22" xfId="0" applyFont="1" applyBorder="1" applyAlignment="1">
      <alignment horizontal="left" vertical="top" wrapText="1" indent="2"/>
    </xf>
    <xf numFmtId="0" fontId="22" fillId="24" borderId="15" xfId="0" applyFont="1" applyFill="1" applyBorder="1" applyAlignment="1">
      <alignment horizontal="left" vertical="top" wrapText="1" indent="3"/>
    </xf>
    <xf numFmtId="0" fontId="22" fillId="24" borderId="14" xfId="0" applyFont="1" applyFill="1" applyBorder="1" applyAlignment="1">
      <alignment horizontal="left" vertical="top" wrapText="1" indent="3"/>
    </xf>
    <xf numFmtId="0" fontId="22" fillId="24" borderId="22" xfId="0" applyFont="1" applyFill="1" applyBorder="1" applyAlignment="1">
      <alignment horizontal="left" vertical="top" wrapText="1" indent="3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 indent="5"/>
    </xf>
    <xf numFmtId="0" fontId="22" fillId="0" borderId="14" xfId="0" applyFont="1" applyFill="1" applyBorder="1" applyAlignment="1">
      <alignment horizontal="left" vertical="top" wrapText="1" indent="5"/>
    </xf>
    <xf numFmtId="0" fontId="22" fillId="0" borderId="22" xfId="0" applyFont="1" applyFill="1" applyBorder="1" applyAlignment="1">
      <alignment horizontal="left" vertical="top" wrapText="1" indent="5"/>
    </xf>
    <xf numFmtId="0" fontId="22" fillId="0" borderId="15" xfId="0" applyFont="1" applyBorder="1" applyAlignment="1">
      <alignment horizontal="left" vertical="top" wrapText="1" indent="5"/>
    </xf>
    <xf numFmtId="0" fontId="22" fillId="0" borderId="14" xfId="0" applyFont="1" applyBorder="1" applyAlignment="1">
      <alignment horizontal="left" vertical="top" wrapText="1" indent="5"/>
    </xf>
    <xf numFmtId="0" fontId="22" fillId="0" borderId="22" xfId="0" applyFont="1" applyBorder="1" applyAlignment="1">
      <alignment horizontal="left" vertical="top" wrapText="1" indent="5"/>
    </xf>
    <xf numFmtId="0" fontId="22" fillId="0" borderId="15" xfId="0" applyFont="1" applyFill="1" applyBorder="1" applyAlignment="1">
      <alignment horizontal="left" vertical="top" wrapText="1" indent="7"/>
    </xf>
    <xf numFmtId="0" fontId="22" fillId="0" borderId="14" xfId="0" applyFont="1" applyFill="1" applyBorder="1" applyAlignment="1">
      <alignment horizontal="left" vertical="top" wrapText="1" indent="7"/>
    </xf>
    <xf numFmtId="0" fontId="22" fillId="0" borderId="22" xfId="0" applyFont="1" applyFill="1" applyBorder="1" applyAlignment="1">
      <alignment horizontal="left" vertical="top" wrapText="1" indent="7"/>
    </xf>
    <xf numFmtId="0" fontId="22" fillId="0" borderId="15" xfId="0" applyFont="1" applyBorder="1" applyAlignment="1">
      <alignment horizontal="left" vertical="top" wrapText="1" indent="7"/>
    </xf>
    <xf numFmtId="0" fontId="22" fillId="0" borderId="14" xfId="0" applyFont="1" applyBorder="1" applyAlignment="1">
      <alignment horizontal="left" vertical="top" wrapText="1" indent="7"/>
    </xf>
    <xf numFmtId="0" fontId="22" fillId="0" borderId="22" xfId="0" applyFont="1" applyBorder="1" applyAlignment="1">
      <alignment horizontal="left" vertical="top" wrapText="1" indent="7"/>
    </xf>
    <xf numFmtId="0" fontId="22" fillId="0" borderId="15" xfId="0" applyFont="1" applyBorder="1" applyAlignment="1">
      <alignment horizontal="left" vertical="top" wrapText="1" indent="3"/>
    </xf>
    <xf numFmtId="0" fontId="22" fillId="0" borderId="14" xfId="0" applyFont="1" applyBorder="1" applyAlignment="1">
      <alignment horizontal="left" vertical="top" wrapText="1" indent="3"/>
    </xf>
    <xf numFmtId="0" fontId="22" fillId="0" borderId="22" xfId="0" applyFont="1" applyBorder="1" applyAlignment="1">
      <alignment horizontal="left" vertical="top" wrapText="1" indent="3"/>
    </xf>
    <xf numFmtId="0" fontId="22" fillId="0" borderId="15" xfId="0" applyFont="1" applyFill="1" applyBorder="1" applyAlignment="1">
      <alignment horizontal="left" vertical="top" wrapText="1" indent="10"/>
    </xf>
    <xf numFmtId="0" fontId="22" fillId="0" borderId="14" xfId="0" applyFont="1" applyFill="1" applyBorder="1" applyAlignment="1">
      <alignment horizontal="left" vertical="top" wrapText="1" indent="10"/>
    </xf>
    <xf numFmtId="0" fontId="22" fillId="0" borderId="22" xfId="0" applyFont="1" applyFill="1" applyBorder="1" applyAlignment="1">
      <alignment horizontal="left" vertical="top" wrapText="1" indent="10"/>
    </xf>
    <xf numFmtId="0" fontId="22" fillId="0" borderId="15" xfId="0" applyFont="1" applyBorder="1" applyAlignment="1">
      <alignment horizontal="left" vertical="top" wrapText="1" indent="10"/>
    </xf>
    <xf numFmtId="0" fontId="22" fillId="0" borderId="14" xfId="0" applyFont="1" applyBorder="1" applyAlignment="1">
      <alignment horizontal="left" vertical="top" wrapText="1" indent="10"/>
    </xf>
    <xf numFmtId="0" fontId="22" fillId="0" borderId="22" xfId="0" applyFont="1" applyBorder="1" applyAlignment="1">
      <alignment horizontal="left" vertical="top" wrapText="1" indent="10"/>
    </xf>
    <xf numFmtId="0" fontId="22" fillId="0" borderId="15" xfId="0" applyFont="1" applyFill="1" applyBorder="1" applyAlignment="1">
      <alignment horizontal="left" vertical="top" wrapText="1" indent="12"/>
    </xf>
    <xf numFmtId="0" fontId="22" fillId="0" borderId="14" xfId="0" applyFont="1" applyFill="1" applyBorder="1" applyAlignment="1">
      <alignment horizontal="left" vertical="top" wrapText="1" indent="12"/>
    </xf>
    <xf numFmtId="0" fontId="22" fillId="0" borderId="22" xfId="0" applyFont="1" applyFill="1" applyBorder="1" applyAlignment="1">
      <alignment horizontal="left" vertical="top" wrapText="1" indent="12"/>
    </xf>
    <xf numFmtId="0" fontId="22" fillId="0" borderId="15" xfId="0" applyFont="1" applyBorder="1" applyAlignment="1">
      <alignment horizontal="left" vertical="top" wrapText="1" indent="12"/>
    </xf>
    <xf numFmtId="0" fontId="22" fillId="0" borderId="14" xfId="0" applyFont="1" applyBorder="1" applyAlignment="1">
      <alignment horizontal="left" vertical="top" wrapText="1" indent="12"/>
    </xf>
    <xf numFmtId="0" fontId="22" fillId="0" borderId="22" xfId="0" applyFont="1" applyBorder="1" applyAlignment="1">
      <alignment horizontal="left" vertical="top" wrapText="1" indent="12"/>
    </xf>
    <xf numFmtId="0" fontId="22" fillId="0" borderId="15" xfId="0" applyFont="1" applyFill="1" applyBorder="1" applyAlignment="1">
      <alignment horizontal="left" vertical="top" wrapText="1" indent="14"/>
    </xf>
    <xf numFmtId="0" fontId="22" fillId="0" borderId="14" xfId="0" applyFont="1" applyFill="1" applyBorder="1" applyAlignment="1">
      <alignment horizontal="left" vertical="top" wrapText="1" indent="14"/>
    </xf>
    <xf numFmtId="0" fontId="22" fillId="0" borderId="22" xfId="0" applyFont="1" applyFill="1" applyBorder="1" applyAlignment="1">
      <alignment horizontal="left" vertical="top" wrapText="1" indent="14"/>
    </xf>
    <xf numFmtId="0" fontId="22" fillId="0" borderId="16" xfId="0" applyFont="1" applyFill="1" applyBorder="1" applyAlignment="1">
      <alignment horizontal="left" vertical="top" wrapText="1" indent="12"/>
    </xf>
    <xf numFmtId="0" fontId="22" fillId="0" borderId="23" xfId="0" applyFont="1" applyFill="1" applyBorder="1" applyAlignment="1">
      <alignment horizontal="left" vertical="top" wrapText="1" indent="12"/>
    </xf>
    <xf numFmtId="0" fontId="22" fillId="0" borderId="20" xfId="0" applyFont="1" applyFill="1" applyBorder="1" applyAlignment="1">
      <alignment horizontal="left" vertical="top" wrapText="1" indent="12"/>
    </xf>
    <xf numFmtId="0" fontId="22" fillId="0" borderId="21" xfId="0" applyFont="1" applyFill="1" applyBorder="1" applyAlignment="1">
      <alignment horizontal="left" vertical="top" wrapText="1" indent="12"/>
    </xf>
    <xf numFmtId="0" fontId="22" fillId="0" borderId="10" xfId="0" applyFont="1" applyFill="1" applyBorder="1" applyAlignment="1">
      <alignment horizontal="left" vertical="top" wrapText="1" indent="12"/>
    </xf>
    <xf numFmtId="0" fontId="22" fillId="0" borderId="19" xfId="0" applyFont="1" applyFill="1" applyBorder="1" applyAlignment="1">
      <alignment horizontal="left" vertical="top" wrapText="1" indent="12"/>
    </xf>
    <xf numFmtId="0" fontId="22" fillId="0" borderId="24" xfId="0" applyFont="1" applyFill="1" applyBorder="1" applyAlignment="1">
      <alignment horizontal="left" vertical="top" wrapText="1" indent="12"/>
    </xf>
    <xf numFmtId="0" fontId="22" fillId="0" borderId="0" xfId="0" applyFont="1" applyFill="1" applyBorder="1" applyAlignment="1">
      <alignment horizontal="left" vertical="top" wrapText="1" indent="12"/>
    </xf>
    <xf numFmtId="0" fontId="22" fillId="0" borderId="13" xfId="0" applyFont="1" applyFill="1" applyBorder="1" applyAlignment="1">
      <alignment horizontal="left" vertical="top" wrapText="1" indent="12"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24" borderId="16" xfId="0" applyFont="1" applyFill="1" applyBorder="1" applyAlignment="1">
      <alignment horizontal="justify" wrapText="1"/>
    </xf>
    <xf numFmtId="0" fontId="23" fillId="24" borderId="23" xfId="0" applyFont="1" applyFill="1" applyBorder="1" applyAlignment="1">
      <alignment horizontal="justify" wrapText="1"/>
    </xf>
    <xf numFmtId="0" fontId="23" fillId="24" borderId="20" xfId="0" applyFont="1" applyFill="1" applyBorder="1" applyAlignment="1">
      <alignment horizontal="justify" wrapText="1"/>
    </xf>
    <xf numFmtId="0" fontId="23" fillId="24" borderId="24" xfId="0" applyFont="1" applyFill="1" applyBorder="1" applyAlignment="1">
      <alignment horizontal="justify" wrapText="1"/>
    </xf>
    <xf numFmtId="0" fontId="23" fillId="24" borderId="0" xfId="0" applyFont="1" applyFill="1" applyBorder="1" applyAlignment="1">
      <alignment horizontal="justify" wrapText="1"/>
    </xf>
    <xf numFmtId="0" fontId="23" fillId="24" borderId="13" xfId="0" applyFont="1" applyFill="1" applyBorder="1" applyAlignment="1">
      <alignment horizontal="justify" wrapText="1"/>
    </xf>
    <xf numFmtId="0" fontId="23" fillId="24" borderId="21" xfId="0" applyFont="1" applyFill="1" applyBorder="1" applyAlignment="1">
      <alignment horizontal="justify" wrapText="1"/>
    </xf>
    <xf numFmtId="0" fontId="23" fillId="24" borderId="10" xfId="0" applyFont="1" applyFill="1" applyBorder="1" applyAlignment="1">
      <alignment horizontal="justify" wrapText="1"/>
    </xf>
    <xf numFmtId="0" fontId="23" fillId="24" borderId="19" xfId="0" applyFont="1" applyFill="1" applyBorder="1" applyAlignment="1">
      <alignment horizontal="justify" wrapText="1"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3" fillId="0" borderId="15" xfId="0" applyFont="1" applyFill="1" applyBorder="1" applyAlignment="1">
      <alignment horizontal="justify" vertical="top" wrapText="1"/>
    </xf>
    <xf numFmtId="0" fontId="23" fillId="0" borderId="14" xfId="0" applyFont="1" applyFill="1" applyBorder="1" applyAlignment="1">
      <alignment horizontal="justify" vertical="top" wrapText="1"/>
    </xf>
    <xf numFmtId="0" fontId="23" fillId="0" borderId="22" xfId="0" applyFont="1" applyFill="1" applyBorder="1" applyAlignment="1">
      <alignment horizontal="justify" vertical="top" wrapText="1"/>
    </xf>
    <xf numFmtId="0" fontId="22" fillId="0" borderId="15" xfId="0" applyFont="1" applyBorder="1" applyAlignment="1">
      <alignment horizontal="left" vertical="top" wrapText="1" indent="1"/>
    </xf>
    <xf numFmtId="0" fontId="22" fillId="0" borderId="14" xfId="0" applyFont="1" applyBorder="1" applyAlignment="1">
      <alignment horizontal="left" vertical="top" wrapText="1" indent="1"/>
    </xf>
    <xf numFmtId="0" fontId="22" fillId="0" borderId="22" xfId="0" applyFont="1" applyBorder="1" applyAlignment="1">
      <alignment horizontal="left" vertical="top" wrapText="1" indent="1"/>
    </xf>
    <xf numFmtId="0" fontId="22" fillId="0" borderId="15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22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left" vertical="top" wrapText="1" indent="1"/>
    </xf>
    <xf numFmtId="0" fontId="22" fillId="0" borderId="23" xfId="0" applyFont="1" applyBorder="1" applyAlignment="1">
      <alignment horizontal="left" vertical="top" wrapText="1" indent="1"/>
    </xf>
    <xf numFmtId="0" fontId="22" fillId="0" borderId="20" xfId="0" applyFont="1" applyBorder="1" applyAlignment="1">
      <alignment horizontal="left" vertical="top" wrapText="1" indent="1"/>
    </xf>
    <xf numFmtId="0" fontId="22" fillId="0" borderId="21" xfId="0" applyFont="1" applyBorder="1" applyAlignment="1">
      <alignment horizontal="left" vertical="top" wrapText="1" indent="1"/>
    </xf>
    <xf numFmtId="0" fontId="22" fillId="0" borderId="10" xfId="0" applyFont="1" applyBorder="1" applyAlignment="1">
      <alignment horizontal="left" vertical="top" wrapText="1" indent="1"/>
    </xf>
    <xf numFmtId="0" fontId="22" fillId="0" borderId="19" xfId="0" applyFont="1" applyBorder="1" applyAlignment="1">
      <alignment horizontal="left" vertical="top" wrapText="1" indent="1"/>
    </xf>
    <xf numFmtId="0" fontId="22" fillId="0" borderId="24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horizontal="left" vertical="top" wrapText="1" indent="1"/>
    </xf>
    <xf numFmtId="0" fontId="22" fillId="0" borderId="13" xfId="0" applyFont="1" applyBorder="1" applyAlignment="1">
      <alignment horizontal="left" vertical="top" wrapText="1" indent="1"/>
    </xf>
    <xf numFmtId="0" fontId="34" fillId="0" borderId="15" xfId="0" applyFont="1" applyFill="1" applyBorder="1" applyAlignment="1">
      <alignment horizontal="left" vertical="top" wrapText="1" indent="12"/>
    </xf>
    <xf numFmtId="0" fontId="34" fillId="0" borderId="14" xfId="0" applyFont="1" applyFill="1" applyBorder="1" applyAlignment="1">
      <alignment horizontal="left" vertical="top" wrapText="1" indent="12"/>
    </xf>
    <xf numFmtId="0" fontId="34" fillId="0" borderId="22" xfId="0" applyFont="1" applyFill="1" applyBorder="1" applyAlignment="1">
      <alignment horizontal="left" vertical="top" wrapText="1" indent="12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22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justify" vertical="top" wrapText="1"/>
    </xf>
    <xf numFmtId="4" fontId="33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top" wrapText="1" indent="1"/>
    </xf>
    <xf numFmtId="0" fontId="26" fillId="0" borderId="11" xfId="0" applyFont="1" applyFill="1" applyBorder="1" applyAlignment="1">
      <alignment horizontal="left" vertical="top" wrapText="1" indent="2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" fontId="33" fillId="0" borderId="24" xfId="0" applyNumberFormat="1" applyFont="1" applyFill="1" applyBorder="1" applyAlignment="1">
      <alignment horizontal="center" vertical="center"/>
    </xf>
    <xf numFmtId="4" fontId="33" fillId="0" borderId="21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/>
    </xf>
    <xf numFmtId="4" fontId="33" fillId="0" borderId="17" xfId="0" applyNumberFormat="1" applyFont="1" applyFill="1" applyBorder="1" applyAlignment="1">
      <alignment horizontal="center"/>
    </xf>
    <xf numFmtId="4" fontId="33" fillId="0" borderId="12" xfId="0" applyNumberFormat="1" applyFont="1" applyFill="1" applyBorder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2" fontId="26" fillId="0" borderId="17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 wrapText="1" indent="2"/>
    </xf>
    <xf numFmtId="0" fontId="26" fillId="0" borderId="23" xfId="0" applyFont="1" applyFill="1" applyBorder="1" applyAlignment="1">
      <alignment horizontal="left" wrapText="1" indent="2"/>
    </xf>
    <xf numFmtId="0" fontId="26" fillId="0" borderId="21" xfId="0" applyFont="1" applyFill="1" applyBorder="1" applyAlignment="1">
      <alignment horizontal="left" wrapText="1" indent="2"/>
    </xf>
    <xf numFmtId="0" fontId="26" fillId="0" borderId="10" xfId="0" applyFont="1" applyFill="1" applyBorder="1" applyAlignment="1">
      <alignment horizontal="left" wrapText="1" indent="2"/>
    </xf>
    <xf numFmtId="49" fontId="25" fillId="0" borderId="12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2" fontId="25" fillId="0" borderId="12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 wrapText="1" indent="4"/>
    </xf>
    <xf numFmtId="0" fontId="26" fillId="0" borderId="14" xfId="0" applyFont="1" applyFill="1" applyBorder="1" applyAlignment="1">
      <alignment horizontal="left" wrapText="1" indent="4"/>
    </xf>
    <xf numFmtId="4" fontId="33" fillId="0" borderId="16" xfId="0" applyNumberFormat="1" applyFont="1" applyFill="1" applyBorder="1" applyAlignment="1">
      <alignment horizontal="center"/>
    </xf>
    <xf numFmtId="4" fontId="33" fillId="0" borderId="21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 wrapText="1" indent="5"/>
    </xf>
    <xf numFmtId="0" fontId="26" fillId="0" borderId="14" xfId="0" applyFont="1" applyFill="1" applyBorder="1" applyAlignment="1">
      <alignment horizontal="left" wrapText="1" indent="5"/>
    </xf>
    <xf numFmtId="0" fontId="26" fillId="0" borderId="11" xfId="0" applyFont="1" applyFill="1" applyBorder="1" applyAlignment="1">
      <alignment horizontal="left" wrapText="1" indent="2"/>
    </xf>
    <xf numFmtId="4" fontId="25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 wrapText="1" indent="7"/>
    </xf>
    <xf numFmtId="0" fontId="26" fillId="0" borderId="14" xfId="0" applyFont="1" applyFill="1" applyBorder="1" applyAlignment="1">
      <alignment horizontal="left" wrapText="1" indent="7"/>
    </xf>
    <xf numFmtId="4" fontId="25" fillId="0" borderId="16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 vertical="top" wrapText="1"/>
    </xf>
    <xf numFmtId="4" fontId="25" fillId="0" borderId="24" xfId="0" applyNumberFormat="1" applyFont="1" applyFill="1" applyBorder="1" applyAlignment="1">
      <alignment horizontal="center" vertical="top" wrapText="1"/>
    </xf>
    <xf numFmtId="4" fontId="25" fillId="0" borderId="21" xfId="0" applyNumberFormat="1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left" wrapText="1" indent="2"/>
    </xf>
    <xf numFmtId="0" fontId="26" fillId="0" borderId="0" xfId="0" applyFont="1" applyFill="1" applyBorder="1" applyAlignment="1">
      <alignment horizontal="left" wrapText="1" indent="2"/>
    </xf>
    <xf numFmtId="49" fontId="25" fillId="0" borderId="18" xfId="0" applyNumberFormat="1" applyFont="1" applyFill="1" applyBorder="1" applyAlignment="1">
      <alignment horizontal="center" vertical="top" wrapText="1"/>
    </xf>
    <xf numFmtId="4" fontId="25" fillId="0" borderId="24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 horizontal="center" vertical="top" wrapText="1"/>
    </xf>
    <xf numFmtId="4" fontId="25" fillId="0" borderId="18" xfId="0" applyNumberFormat="1" applyFont="1" applyFill="1" applyBorder="1" applyAlignment="1">
      <alignment horizontal="center" vertical="top" wrapText="1"/>
    </xf>
    <xf numFmtId="4" fontId="25" fillId="0" borderId="17" xfId="0" applyNumberFormat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justify"/>
    </xf>
    <xf numFmtId="0" fontId="31" fillId="0" borderId="0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3"/>
  <sheetViews>
    <sheetView zoomScale="60" zoomScaleNormal="60" workbookViewId="0" topLeftCell="A7">
      <selection activeCell="D25" sqref="D25:R26"/>
    </sheetView>
  </sheetViews>
  <sheetFormatPr defaultColWidth="9.00390625" defaultRowHeight="12.75"/>
  <cols>
    <col min="1" max="1" width="15.625" style="2" customWidth="1"/>
    <col min="2" max="2" width="14.0039062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14.875" style="2" customWidth="1"/>
    <col min="9" max="9" width="5.125" style="2" customWidth="1"/>
    <col min="10" max="10" width="5.875" style="2" customWidth="1"/>
    <col min="11" max="11" width="4.125" style="2" customWidth="1"/>
    <col min="12" max="12" width="4.00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10.375" style="1" customWidth="1"/>
    <col min="17" max="17" width="6.125" style="1" customWidth="1"/>
    <col min="18" max="18" width="11.875" style="1" customWidth="1"/>
    <col min="19" max="19" width="11.25390625" style="1" customWidth="1"/>
    <col min="20" max="20" width="4.625" style="1" customWidth="1"/>
    <col min="21" max="21" width="4.75390625" style="1" customWidth="1"/>
    <col min="22" max="22" width="8.125" style="1" customWidth="1"/>
    <col min="23" max="23" width="9.125" style="1" customWidth="1"/>
    <col min="24" max="24" width="16.00390625" style="1" customWidth="1"/>
    <col min="25" max="25" width="20.625" style="1" customWidth="1"/>
    <col min="26" max="26" width="10.875" style="1" customWidth="1"/>
    <col min="27" max="16384" width="9.125" style="1" customWidth="1"/>
  </cols>
  <sheetData>
    <row r="1" spans="1:15" s="4" customFormat="1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s="4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7" t="s">
        <v>69</v>
      </c>
      <c r="O2" s="117"/>
      <c r="P2" s="117"/>
      <c r="Q2" s="117"/>
      <c r="R2" s="117"/>
      <c r="S2" s="117"/>
      <c r="T2" s="117"/>
      <c r="U2" s="117"/>
      <c r="V2" s="117"/>
    </row>
    <row r="3" spans="1:22" s="4" customFormat="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5"/>
      <c r="O3" s="25"/>
      <c r="P3" s="24"/>
      <c r="Q3" s="24"/>
      <c r="R3" s="24"/>
      <c r="S3" s="24"/>
      <c r="T3" s="24"/>
      <c r="U3" s="24"/>
      <c r="V3" s="24"/>
    </row>
    <row r="4" spans="1:22" s="4" customFormat="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18" t="s">
        <v>8</v>
      </c>
      <c r="O4" s="118"/>
      <c r="P4" s="118"/>
      <c r="Q4" s="118"/>
      <c r="R4" s="118"/>
      <c r="S4" s="118"/>
      <c r="T4" s="118"/>
      <c r="U4" s="118"/>
      <c r="V4" s="118"/>
    </row>
    <row r="5" spans="1:22" s="4" customFormat="1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14" t="s">
        <v>201</v>
      </c>
      <c r="O5" s="114"/>
      <c r="P5" s="114"/>
      <c r="Q5" s="114"/>
      <c r="R5" s="114"/>
      <c r="S5" s="114"/>
      <c r="T5" s="114"/>
      <c r="U5" s="114"/>
      <c r="V5" s="114"/>
    </row>
    <row r="6" spans="1:22" s="4" customFormat="1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14"/>
      <c r="O6" s="114"/>
      <c r="P6" s="114"/>
      <c r="Q6" s="114"/>
      <c r="R6" s="114"/>
      <c r="S6" s="114"/>
      <c r="T6" s="114"/>
      <c r="U6" s="114"/>
      <c r="V6" s="114"/>
    </row>
    <row r="7" spans="1:22" s="4" customFormat="1" ht="3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4" customFormat="1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19" t="s">
        <v>9</v>
      </c>
      <c r="O8" s="119"/>
      <c r="P8" s="119"/>
      <c r="Q8" s="119"/>
      <c r="R8" s="119"/>
      <c r="S8" s="119"/>
      <c r="T8" s="119"/>
      <c r="U8" s="119"/>
      <c r="V8" s="119"/>
    </row>
    <row r="9" spans="1:22" s="4" customFormat="1" ht="18.75">
      <c r="A9" s="25"/>
      <c r="B9" s="25"/>
      <c r="C9" s="25"/>
      <c r="D9" s="3"/>
      <c r="E9" s="3"/>
      <c r="F9" s="3"/>
      <c r="G9" s="3"/>
      <c r="H9" s="3"/>
      <c r="I9" s="3"/>
      <c r="J9" s="3"/>
      <c r="K9" s="3"/>
      <c r="L9" s="3"/>
      <c r="M9" s="3"/>
      <c r="N9" s="120"/>
      <c r="O9" s="120"/>
      <c r="P9" s="120"/>
      <c r="Q9" s="120"/>
      <c r="R9" s="5"/>
      <c r="S9" s="113" t="s">
        <v>200</v>
      </c>
      <c r="T9" s="113"/>
      <c r="U9" s="113"/>
      <c r="V9" s="113"/>
    </row>
    <row r="10" spans="1:22" s="4" customFormat="1" ht="18.75">
      <c r="A10" s="25"/>
      <c r="B10" s="25"/>
      <c r="C10" s="25"/>
      <c r="D10" s="3"/>
      <c r="E10" s="3"/>
      <c r="F10" s="3"/>
      <c r="G10" s="3"/>
      <c r="H10" s="3"/>
      <c r="I10" s="3"/>
      <c r="J10" s="3"/>
      <c r="K10" s="3"/>
      <c r="L10" s="3"/>
      <c r="M10" s="3"/>
      <c r="N10" s="119" t="s">
        <v>10</v>
      </c>
      <c r="O10" s="119"/>
      <c r="P10" s="119"/>
      <c r="Q10" s="119"/>
      <c r="R10" s="26"/>
      <c r="S10" s="116" t="s">
        <v>11</v>
      </c>
      <c r="T10" s="116"/>
      <c r="U10" s="116"/>
      <c r="V10" s="116"/>
    </row>
    <row r="11" spans="1:21" s="4" customFormat="1" ht="18.75">
      <c r="A11" s="3"/>
      <c r="B11" s="3"/>
      <c r="C11" s="3"/>
      <c r="D11" s="3"/>
      <c r="E11" s="3"/>
      <c r="F11" s="3"/>
      <c r="G11" s="3"/>
      <c r="H11" s="3"/>
      <c r="I11" s="27"/>
      <c r="J11" s="3"/>
      <c r="K11" s="3"/>
      <c r="L11" s="3"/>
      <c r="M11" s="3"/>
      <c r="N11" s="6" t="s">
        <v>1</v>
      </c>
      <c r="O11" s="7">
        <v>30</v>
      </c>
      <c r="P11" s="47" t="s">
        <v>2</v>
      </c>
      <c r="Q11" s="113" t="s">
        <v>244</v>
      </c>
      <c r="R11" s="113"/>
      <c r="S11" s="10">
        <v>2016</v>
      </c>
      <c r="T11" s="5" t="s">
        <v>12</v>
      </c>
      <c r="U11" s="11"/>
    </row>
    <row r="12" spans="1:22" s="4" customFormat="1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  <c r="O12" s="12"/>
      <c r="P12" s="8"/>
      <c r="Q12" s="9"/>
      <c r="R12" s="9"/>
      <c r="S12" s="9"/>
      <c r="T12" s="9"/>
      <c r="U12" s="9"/>
      <c r="V12" s="11"/>
    </row>
    <row r="13" spans="1:22" s="4" customFormat="1" ht="18.75">
      <c r="A13" s="3"/>
      <c r="B13" s="28"/>
      <c r="C13" s="28"/>
      <c r="D13" s="28"/>
      <c r="E13" s="28"/>
      <c r="F13" s="3"/>
      <c r="G13" s="28"/>
      <c r="H13" s="3"/>
      <c r="I13" s="29" t="s">
        <v>7</v>
      </c>
      <c r="J13" s="30" t="s">
        <v>16</v>
      </c>
      <c r="K13" s="103">
        <v>2016</v>
      </c>
      <c r="L13" s="103"/>
      <c r="M13" s="31" t="s">
        <v>17</v>
      </c>
      <c r="N13" s="30"/>
      <c r="O13" s="30"/>
      <c r="P13" s="32"/>
      <c r="Q13" s="32"/>
      <c r="R13" s="32"/>
      <c r="S13" s="32"/>
      <c r="T13" s="104" t="s">
        <v>0</v>
      </c>
      <c r="U13" s="104"/>
      <c r="V13" s="104"/>
    </row>
    <row r="14" spans="1:22" s="4" customFormat="1" ht="18.75">
      <c r="A14" s="3"/>
      <c r="B14" s="3"/>
      <c r="C14" s="3"/>
      <c r="D14" s="3"/>
      <c r="E14" s="6" t="s">
        <v>1</v>
      </c>
      <c r="F14" s="13">
        <v>30</v>
      </c>
      <c r="G14" s="14" t="s">
        <v>2</v>
      </c>
      <c r="H14" s="13" t="s">
        <v>244</v>
      </c>
      <c r="I14" s="6">
        <v>20</v>
      </c>
      <c r="J14" s="13">
        <v>16</v>
      </c>
      <c r="K14" s="3" t="s">
        <v>12</v>
      </c>
      <c r="L14" s="3"/>
      <c r="M14" s="3"/>
      <c r="N14" s="3"/>
      <c r="O14" s="6"/>
      <c r="P14" s="33"/>
      <c r="Q14" s="34"/>
      <c r="R14" s="8"/>
      <c r="S14" s="35" t="s">
        <v>3</v>
      </c>
      <c r="T14" s="105" t="s">
        <v>246</v>
      </c>
      <c r="U14" s="105"/>
      <c r="V14" s="105"/>
    </row>
    <row r="15" spans="1:22" s="4" customFormat="1" ht="15" customHeight="1">
      <c r="A15" s="3"/>
      <c r="B15" s="3"/>
      <c r="C15" s="6"/>
      <c r="D15" s="15"/>
      <c r="E15" s="15"/>
      <c r="F15" s="6"/>
      <c r="G15" s="16"/>
      <c r="H15" s="3"/>
      <c r="I15" s="3"/>
      <c r="J15" s="3"/>
      <c r="K15" s="3"/>
      <c r="L15" s="3"/>
      <c r="M15" s="3"/>
      <c r="N15" s="3"/>
      <c r="O15" s="6"/>
      <c r="P15" s="33"/>
      <c r="Q15" s="34"/>
      <c r="R15" s="8"/>
      <c r="S15" s="36"/>
      <c r="T15" s="106"/>
      <c r="U15" s="107"/>
      <c r="V15" s="108"/>
    </row>
    <row r="16" spans="1:22" s="4" customFormat="1" ht="36" customHeight="1">
      <c r="A16" s="109" t="s">
        <v>13</v>
      </c>
      <c r="B16" s="109"/>
      <c r="C16" s="109"/>
      <c r="D16" s="110" t="s">
        <v>202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37" t="s">
        <v>4</v>
      </c>
      <c r="T16" s="111">
        <v>6454048318</v>
      </c>
      <c r="U16" s="112"/>
      <c r="V16" s="99"/>
    </row>
    <row r="17" spans="1:22" s="4" customFormat="1" ht="16.5" customHeight="1">
      <c r="A17" s="14"/>
      <c r="B17" s="14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3"/>
      <c r="Q17" s="33"/>
      <c r="R17" s="33"/>
      <c r="S17" s="100" t="s">
        <v>6</v>
      </c>
      <c r="T17" s="111">
        <v>645401001</v>
      </c>
      <c r="U17" s="112"/>
      <c r="V17" s="99"/>
    </row>
    <row r="18" spans="1:22" s="4" customFormat="1" ht="50.25" customHeight="1">
      <c r="A18" s="109" t="s">
        <v>14</v>
      </c>
      <c r="B18" s="109"/>
      <c r="C18" s="109"/>
      <c r="D18" s="110" t="s">
        <v>203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00"/>
      <c r="T18" s="101"/>
      <c r="U18" s="102"/>
      <c r="V18" s="98"/>
    </row>
    <row r="19" spans="1:22" s="4" customFormat="1" ht="18.75">
      <c r="A19" s="23"/>
      <c r="B19" s="23"/>
      <c r="C19" s="23"/>
      <c r="D19" s="2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9"/>
      <c r="R19" s="40"/>
      <c r="S19" s="35"/>
      <c r="T19" s="121"/>
      <c r="U19" s="122"/>
      <c r="V19" s="123"/>
    </row>
    <row r="20" spans="1:22" s="4" customFormat="1" ht="18.75">
      <c r="A20" s="109" t="s">
        <v>5</v>
      </c>
      <c r="B20" s="109"/>
      <c r="C20" s="109"/>
      <c r="D20" s="110" t="s">
        <v>193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35"/>
      <c r="T20" s="124"/>
      <c r="U20" s="125"/>
      <c r="V20" s="126"/>
    </row>
    <row r="21" spans="1:22" s="4" customFormat="1" ht="18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41"/>
      <c r="Q21" s="41"/>
      <c r="R21" s="42"/>
      <c r="T21" s="121"/>
      <c r="U21" s="122"/>
      <c r="V21" s="123"/>
    </row>
    <row r="22" spans="1:22" s="4" customFormat="1" ht="18.75">
      <c r="A22" s="109" t="s">
        <v>15</v>
      </c>
      <c r="B22" s="109"/>
      <c r="C22" s="109"/>
      <c r="D22" s="130" t="s">
        <v>204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T22" s="127"/>
      <c r="U22" s="128"/>
      <c r="V22" s="129"/>
    </row>
    <row r="23" spans="1:22" s="4" customFormat="1" ht="18.75">
      <c r="A23" s="109"/>
      <c r="B23" s="109"/>
      <c r="C23" s="109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T23" s="124"/>
      <c r="U23" s="125"/>
      <c r="V23" s="126"/>
    </row>
    <row r="24" spans="1:22" s="4" customFormat="1" ht="18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41"/>
      <c r="Q24" s="41"/>
      <c r="R24" s="42"/>
      <c r="T24" s="132"/>
      <c r="U24" s="133"/>
      <c r="V24" s="134"/>
    </row>
    <row r="25" spans="1:22" s="4" customFormat="1" ht="18.75">
      <c r="A25" s="109" t="s">
        <v>18</v>
      </c>
      <c r="B25" s="109"/>
      <c r="C25" s="109"/>
      <c r="D25" s="130" t="s">
        <v>199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T25" s="135"/>
      <c r="U25" s="136"/>
      <c r="V25" s="137"/>
    </row>
    <row r="26" spans="1:22" s="4" customFormat="1" ht="21" customHeight="1">
      <c r="A26" s="109"/>
      <c r="B26" s="109"/>
      <c r="C26" s="109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T26" s="138"/>
      <c r="U26" s="139"/>
      <c r="V26" s="140"/>
    </row>
    <row r="27" spans="1:22" s="4" customFormat="1" ht="11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41"/>
      <c r="Q27" s="41"/>
      <c r="R27" s="42"/>
      <c r="T27" s="141">
        <v>383</v>
      </c>
      <c r="U27" s="142"/>
      <c r="V27" s="143"/>
    </row>
    <row r="28" spans="1:22" s="4" customFormat="1" ht="15.75" customHeight="1">
      <c r="A28" s="109" t="s">
        <v>19</v>
      </c>
      <c r="B28" s="109"/>
      <c r="C28" s="109"/>
      <c r="D28" s="125" t="s">
        <v>22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24" t="s">
        <v>20</v>
      </c>
      <c r="T28" s="144"/>
      <c r="U28" s="145"/>
      <c r="V28" s="146"/>
    </row>
    <row r="29" spans="1:22" s="4" customFormat="1" ht="18.75">
      <c r="A29" s="3"/>
      <c r="B29" s="3"/>
      <c r="C29" s="3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24" t="s">
        <v>21</v>
      </c>
      <c r="T29" s="148"/>
      <c r="U29" s="148"/>
      <c r="V29" s="148"/>
    </row>
    <row r="30" spans="1:15" s="4" customFormat="1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2" s="4" customFormat="1" ht="18.75">
      <c r="A31" s="149" t="s">
        <v>187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</row>
    <row r="32" spans="1:15" s="4" customFormat="1" ht="18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22" s="4" customFormat="1" ht="18.75">
      <c r="A33" s="149" t="s">
        <v>113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1:22" s="4" customFormat="1" ht="16.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22" s="4" customFormat="1" ht="120" customHeight="1">
      <c r="A35" s="150" t="s">
        <v>194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s="4" customFormat="1" ht="35.25" customHeight="1">
      <c r="A36" s="153" t="s">
        <v>114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</row>
    <row r="37" spans="1:22" s="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4" customFormat="1" ht="132" customHeight="1">
      <c r="A38" s="150" t="s">
        <v>196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s="4" customFormat="1" ht="87.75" customHeight="1">
      <c r="A39" s="152" t="s">
        <v>195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</row>
    <row r="40" spans="1:22" s="4" customFormat="1" ht="18.75">
      <c r="A40" s="149" t="s">
        <v>115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</row>
    <row r="41" spans="1:22" s="4" customFormat="1" ht="30" customHeigh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1:22" s="4" customFormat="1" ht="183" customHeight="1">
      <c r="A42" s="154" t="s">
        <v>197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</row>
    <row r="43" spans="1:22" s="4" customFormat="1" ht="88.5" customHeight="1">
      <c r="A43" s="154" t="s">
        <v>198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</row>
    <row r="44" spans="1:22" s="4" customFormat="1" ht="18.75" customHeight="1">
      <c r="A44" s="153" t="s">
        <v>211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</row>
    <row r="45" spans="1:22" s="4" customFormat="1" ht="18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</row>
    <row r="46" spans="1:15" s="4" customFormat="1" ht="18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22" s="4" customFormat="1" ht="37.5" customHeight="1">
      <c r="A47" s="155" t="s">
        <v>26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7"/>
      <c r="M47" s="17" t="s">
        <v>116</v>
      </c>
      <c r="N47" s="158" t="s">
        <v>68</v>
      </c>
      <c r="O47" s="159"/>
      <c r="P47" s="159"/>
      <c r="Q47" s="159"/>
      <c r="R47" s="159"/>
      <c r="S47" s="159"/>
      <c r="T47" s="159"/>
      <c r="U47" s="159"/>
      <c r="V47" s="160"/>
    </row>
    <row r="48" spans="1:22" s="4" customFormat="1" ht="18.75" customHeight="1">
      <c r="A48" s="161" t="s">
        <v>118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3"/>
      <c r="M48" s="167"/>
      <c r="N48" s="169" t="s">
        <v>121</v>
      </c>
      <c r="O48" s="170"/>
      <c r="P48" s="170"/>
      <c r="Q48" s="170"/>
      <c r="R48" s="171"/>
      <c r="S48" s="169" t="s">
        <v>122</v>
      </c>
      <c r="T48" s="170"/>
      <c r="U48" s="170"/>
      <c r="V48" s="171"/>
    </row>
    <row r="49" spans="1:22" s="21" customFormat="1" ht="18.75" customHeight="1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6"/>
      <c r="M49" s="168"/>
      <c r="N49" s="172"/>
      <c r="O49" s="173"/>
      <c r="P49" s="173"/>
      <c r="Q49" s="173"/>
      <c r="R49" s="174"/>
      <c r="S49" s="172"/>
      <c r="T49" s="173"/>
      <c r="U49" s="173"/>
      <c r="V49" s="174"/>
    </row>
    <row r="50" spans="1:22" s="21" customFormat="1" ht="18.75" customHeight="1">
      <c r="A50" s="175" t="s">
        <v>117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7"/>
      <c r="M50" s="18" t="s">
        <v>42</v>
      </c>
      <c r="N50" s="178">
        <v>50607336.94</v>
      </c>
      <c r="O50" s="179"/>
      <c r="P50" s="179"/>
      <c r="Q50" s="179"/>
      <c r="R50" s="180"/>
      <c r="S50" s="178">
        <f>S52+S59</f>
        <v>22720175.34</v>
      </c>
      <c r="T50" s="179"/>
      <c r="U50" s="179"/>
      <c r="V50" s="180"/>
    </row>
    <row r="51" spans="1:22" s="4" customFormat="1" ht="18.75" customHeight="1">
      <c r="A51" s="181" t="s">
        <v>208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3"/>
      <c r="M51" s="19"/>
      <c r="N51" s="181"/>
      <c r="O51" s="182"/>
      <c r="P51" s="182"/>
      <c r="Q51" s="182"/>
      <c r="R51" s="183"/>
      <c r="S51" s="184"/>
      <c r="T51" s="185"/>
      <c r="U51" s="185"/>
      <c r="V51" s="186"/>
    </row>
    <row r="52" spans="1:22" s="4" customFormat="1" ht="18.75" customHeight="1">
      <c r="A52" s="187" t="s">
        <v>206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9"/>
      <c r="M52" s="19" t="s">
        <v>43</v>
      </c>
      <c r="N52" s="190">
        <v>32812246.79</v>
      </c>
      <c r="O52" s="191"/>
      <c r="P52" s="191"/>
      <c r="Q52" s="191"/>
      <c r="R52" s="192"/>
      <c r="S52" s="190">
        <v>20825840.33</v>
      </c>
      <c r="T52" s="191"/>
      <c r="U52" s="191"/>
      <c r="V52" s="192"/>
    </row>
    <row r="53" spans="1:22" s="4" customFormat="1" ht="18.75" customHeight="1">
      <c r="A53" s="193" t="s">
        <v>207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5"/>
      <c r="M53" s="19"/>
      <c r="N53" s="196"/>
      <c r="O53" s="197"/>
      <c r="P53" s="197"/>
      <c r="Q53" s="197"/>
      <c r="R53" s="198"/>
      <c r="S53" s="190"/>
      <c r="T53" s="191"/>
      <c r="U53" s="191"/>
      <c r="V53" s="192"/>
    </row>
    <row r="54" spans="1:22" s="4" customFormat="1" ht="33.75" customHeight="1">
      <c r="A54" s="199" t="s">
        <v>24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1"/>
      <c r="M54" s="20" t="s">
        <v>44</v>
      </c>
      <c r="N54" s="190">
        <v>32812246.79</v>
      </c>
      <c r="O54" s="191"/>
      <c r="P54" s="191"/>
      <c r="Q54" s="191"/>
      <c r="R54" s="192"/>
      <c r="S54" s="190">
        <f>S52</f>
        <v>20825840.33</v>
      </c>
      <c r="T54" s="191"/>
      <c r="U54" s="191"/>
      <c r="V54" s="192"/>
    </row>
    <row r="55" spans="1:22" s="4" customFormat="1" ht="37.5" customHeight="1">
      <c r="A55" s="155" t="s">
        <v>26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M55" s="17" t="s">
        <v>116</v>
      </c>
      <c r="N55" s="155" t="s">
        <v>68</v>
      </c>
      <c r="O55" s="156"/>
      <c r="P55" s="156"/>
      <c r="Q55" s="156"/>
      <c r="R55" s="156"/>
      <c r="S55" s="156"/>
      <c r="T55" s="156"/>
      <c r="U55" s="156"/>
      <c r="V55" s="157"/>
    </row>
    <row r="56" spans="1:22" s="4" customFormat="1" ht="18.75" customHeight="1">
      <c r="A56" s="199" t="s">
        <v>23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1"/>
      <c r="M56" s="20" t="s">
        <v>45</v>
      </c>
      <c r="N56" s="187"/>
      <c r="O56" s="188"/>
      <c r="P56" s="188"/>
      <c r="Q56" s="188"/>
      <c r="R56" s="189"/>
      <c r="S56" s="187"/>
      <c r="T56" s="188"/>
      <c r="U56" s="188"/>
      <c r="V56" s="189"/>
    </row>
    <row r="57" spans="1:22" s="4" customFormat="1" ht="18.75" customHeight="1">
      <c r="A57" s="202" t="s">
        <v>72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4"/>
      <c r="M57" s="208" t="s">
        <v>46</v>
      </c>
      <c r="N57" s="210"/>
      <c r="O57" s="211"/>
      <c r="P57" s="211"/>
      <c r="Q57" s="211"/>
      <c r="R57" s="212"/>
      <c r="S57" s="210"/>
      <c r="T57" s="211"/>
      <c r="U57" s="211"/>
      <c r="V57" s="212"/>
    </row>
    <row r="58" spans="1:22" s="4" customFormat="1" ht="18.75" customHeight="1">
      <c r="A58" s="205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7"/>
      <c r="M58" s="209"/>
      <c r="N58" s="213"/>
      <c r="O58" s="214"/>
      <c r="P58" s="214"/>
      <c r="Q58" s="214"/>
      <c r="R58" s="215"/>
      <c r="S58" s="213"/>
      <c r="T58" s="214"/>
      <c r="U58" s="214"/>
      <c r="V58" s="215"/>
    </row>
    <row r="59" spans="1:22" s="4" customFormat="1" ht="18.75" customHeight="1">
      <c r="A59" s="187" t="s">
        <v>209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9"/>
      <c r="M59" s="19" t="s">
        <v>67</v>
      </c>
      <c r="N59" s="178">
        <f>N61+5699409.64</f>
        <v>17795090.15</v>
      </c>
      <c r="O59" s="179"/>
      <c r="P59" s="179"/>
      <c r="Q59" s="179"/>
      <c r="R59" s="180"/>
      <c r="S59" s="178">
        <f>S61+732364.71</f>
        <v>1894335.01</v>
      </c>
      <c r="T59" s="179"/>
      <c r="U59" s="179"/>
      <c r="V59" s="180"/>
    </row>
    <row r="60" spans="1:22" s="4" customFormat="1" ht="18.75" customHeight="1">
      <c r="A60" s="216" t="s">
        <v>27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8"/>
      <c r="M60" s="19"/>
      <c r="N60" s="219"/>
      <c r="O60" s="220"/>
      <c r="P60" s="220"/>
      <c r="Q60" s="220"/>
      <c r="R60" s="221"/>
      <c r="S60" s="190"/>
      <c r="T60" s="191"/>
      <c r="U60" s="191"/>
      <c r="V60" s="192"/>
    </row>
    <row r="61" spans="1:22" s="4" customFormat="1" ht="18.75" customHeight="1">
      <c r="A61" s="199" t="s">
        <v>120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1"/>
      <c r="M61" s="20" t="s">
        <v>47</v>
      </c>
      <c r="N61" s="190">
        <v>12095680.51</v>
      </c>
      <c r="O61" s="191"/>
      <c r="P61" s="191"/>
      <c r="Q61" s="191"/>
      <c r="R61" s="192"/>
      <c r="S61" s="190">
        <v>1161970.3</v>
      </c>
      <c r="T61" s="191"/>
      <c r="U61" s="191"/>
      <c r="V61" s="192"/>
    </row>
    <row r="62" spans="1:22" s="4" customFormat="1" ht="18.75" customHeight="1">
      <c r="A62" s="216" t="s">
        <v>119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8"/>
      <c r="M62" s="19"/>
      <c r="N62" s="219"/>
      <c r="O62" s="220"/>
      <c r="P62" s="220"/>
      <c r="Q62" s="220"/>
      <c r="R62" s="221"/>
      <c r="S62" s="190"/>
      <c r="T62" s="191"/>
      <c r="U62" s="191"/>
      <c r="V62" s="192"/>
    </row>
    <row r="63" spans="1:22" s="4" customFormat="1" ht="18.75" customHeight="1">
      <c r="A63" s="202" t="s">
        <v>24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4"/>
      <c r="M63" s="208" t="s">
        <v>48</v>
      </c>
      <c r="N63" s="222">
        <f>N61</f>
        <v>12095680.51</v>
      </c>
      <c r="O63" s="223"/>
      <c r="P63" s="223"/>
      <c r="Q63" s="223"/>
      <c r="R63" s="224"/>
      <c r="S63" s="222">
        <f>S61</f>
        <v>1161970.3</v>
      </c>
      <c r="T63" s="223"/>
      <c r="U63" s="223"/>
      <c r="V63" s="224"/>
    </row>
    <row r="64" spans="1:22" s="4" customFormat="1" ht="18.75" customHeight="1">
      <c r="A64" s="205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7"/>
      <c r="M64" s="209"/>
      <c r="N64" s="225"/>
      <c r="O64" s="226"/>
      <c r="P64" s="226"/>
      <c r="Q64" s="226"/>
      <c r="R64" s="227"/>
      <c r="S64" s="225"/>
      <c r="T64" s="226"/>
      <c r="U64" s="226"/>
      <c r="V64" s="227"/>
    </row>
    <row r="65" spans="1:22" s="4" customFormat="1" ht="18.75" customHeight="1">
      <c r="A65" s="202" t="s">
        <v>23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4"/>
      <c r="M65" s="208" t="s">
        <v>49</v>
      </c>
      <c r="N65" s="210"/>
      <c r="O65" s="211"/>
      <c r="P65" s="211"/>
      <c r="Q65" s="211"/>
      <c r="R65" s="212"/>
      <c r="S65" s="210"/>
      <c r="T65" s="211"/>
      <c r="U65" s="211"/>
      <c r="V65" s="212"/>
    </row>
    <row r="66" spans="1:22" s="4" customFormat="1" ht="18.75" customHeight="1">
      <c r="A66" s="205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7"/>
      <c r="M66" s="209"/>
      <c r="N66" s="213"/>
      <c r="O66" s="214"/>
      <c r="P66" s="214"/>
      <c r="Q66" s="214"/>
      <c r="R66" s="215"/>
      <c r="S66" s="213"/>
      <c r="T66" s="214"/>
      <c r="U66" s="214"/>
      <c r="V66" s="215"/>
    </row>
    <row r="67" spans="1:22" s="21" customFormat="1" ht="18.75" customHeight="1">
      <c r="A67" s="228" t="s">
        <v>188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30"/>
      <c r="M67" s="19" t="s">
        <v>50</v>
      </c>
      <c r="N67" s="231"/>
      <c r="O67" s="232"/>
      <c r="P67" s="232"/>
      <c r="Q67" s="232"/>
      <c r="R67" s="232"/>
      <c r="S67" s="232"/>
      <c r="T67" s="232"/>
      <c r="U67" s="232"/>
      <c r="V67" s="233"/>
    </row>
    <row r="68" spans="1:22" s="4" customFormat="1" ht="18.75" customHeight="1">
      <c r="A68" s="181" t="s">
        <v>25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3"/>
      <c r="M68" s="19"/>
      <c r="N68" s="234"/>
      <c r="O68" s="235"/>
      <c r="P68" s="235"/>
      <c r="Q68" s="235"/>
      <c r="R68" s="235"/>
      <c r="S68" s="235"/>
      <c r="T68" s="235"/>
      <c r="U68" s="235"/>
      <c r="V68" s="236"/>
    </row>
    <row r="69" spans="1:22" s="4" customFormat="1" ht="18.75" customHeight="1">
      <c r="A69" s="237" t="s">
        <v>70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9"/>
      <c r="M69" s="19" t="s">
        <v>51</v>
      </c>
      <c r="N69" s="240"/>
      <c r="O69" s="241"/>
      <c r="P69" s="241"/>
      <c r="Q69" s="241"/>
      <c r="R69" s="241"/>
      <c r="S69" s="241"/>
      <c r="T69" s="241"/>
      <c r="U69" s="241"/>
      <c r="V69" s="242"/>
    </row>
    <row r="70" spans="1:22" s="4" customFormat="1" ht="18.75" customHeight="1">
      <c r="A70" s="243" t="s">
        <v>27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5"/>
      <c r="M70" s="19"/>
      <c r="N70" s="246"/>
      <c r="O70" s="247"/>
      <c r="P70" s="247"/>
      <c r="Q70" s="247"/>
      <c r="R70" s="247"/>
      <c r="S70" s="247"/>
      <c r="T70" s="247"/>
      <c r="U70" s="247"/>
      <c r="V70" s="248"/>
    </row>
    <row r="71" spans="1:22" s="4" customFormat="1" ht="18.75" customHeight="1">
      <c r="A71" s="249" t="s">
        <v>71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1"/>
      <c r="M71" s="20" t="s">
        <v>52</v>
      </c>
      <c r="N71" s="252"/>
      <c r="O71" s="253"/>
      <c r="P71" s="253"/>
      <c r="Q71" s="253"/>
      <c r="R71" s="253"/>
      <c r="S71" s="253"/>
      <c r="T71" s="253"/>
      <c r="U71" s="253"/>
      <c r="V71" s="254"/>
    </row>
    <row r="72" spans="1:22" s="4" customFormat="1" ht="18.75" customHeight="1">
      <c r="A72" s="249" t="s">
        <v>73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1"/>
      <c r="M72" s="20" t="s">
        <v>53</v>
      </c>
      <c r="N72" s="240"/>
      <c r="O72" s="241"/>
      <c r="P72" s="241"/>
      <c r="Q72" s="241"/>
      <c r="R72" s="241"/>
      <c r="S72" s="241"/>
      <c r="T72" s="241"/>
      <c r="U72" s="241"/>
      <c r="V72" s="242"/>
    </row>
    <row r="73" spans="1:22" s="4" customFormat="1" ht="18.75" customHeight="1">
      <c r="A73" s="187" t="s">
        <v>110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9"/>
      <c r="M73" s="19" t="s">
        <v>54</v>
      </c>
      <c r="N73" s="255"/>
      <c r="O73" s="256"/>
      <c r="P73" s="256"/>
      <c r="Q73" s="256"/>
      <c r="R73" s="256"/>
      <c r="S73" s="256"/>
      <c r="T73" s="256"/>
      <c r="U73" s="256"/>
      <c r="V73" s="257"/>
    </row>
    <row r="74" spans="1:22" s="4" customFormat="1" ht="18.75" customHeight="1">
      <c r="A74" s="243" t="s">
        <v>27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5"/>
      <c r="M74" s="19"/>
      <c r="N74" s="246"/>
      <c r="O74" s="247"/>
      <c r="P74" s="247"/>
      <c r="Q74" s="247"/>
      <c r="R74" s="247"/>
      <c r="S74" s="247"/>
      <c r="T74" s="247"/>
      <c r="U74" s="247"/>
      <c r="V74" s="248"/>
    </row>
    <row r="75" spans="1:22" s="4" customFormat="1" ht="18.75" customHeight="1">
      <c r="A75" s="249" t="s">
        <v>74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1"/>
      <c r="M75" s="19" t="s">
        <v>55</v>
      </c>
      <c r="N75" s="252"/>
      <c r="O75" s="253"/>
      <c r="P75" s="253"/>
      <c r="Q75" s="253"/>
      <c r="R75" s="253"/>
      <c r="S75" s="253"/>
      <c r="T75" s="253"/>
      <c r="U75" s="253"/>
      <c r="V75" s="254"/>
    </row>
    <row r="76" spans="1:22" s="4" customFormat="1" ht="18.75" customHeight="1">
      <c r="A76" s="258" t="s">
        <v>91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60"/>
      <c r="M76" s="19"/>
      <c r="N76" s="261"/>
      <c r="O76" s="262"/>
      <c r="P76" s="262"/>
      <c r="Q76" s="262"/>
      <c r="R76" s="262"/>
      <c r="S76" s="262"/>
      <c r="T76" s="262"/>
      <c r="U76" s="262"/>
      <c r="V76" s="263"/>
    </row>
    <row r="77" spans="1:22" s="4" customFormat="1" ht="20.25" customHeight="1">
      <c r="A77" s="264" t="s">
        <v>92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6"/>
      <c r="M77" s="20" t="s">
        <v>56</v>
      </c>
      <c r="N77" s="267"/>
      <c r="O77" s="268"/>
      <c r="P77" s="268"/>
      <c r="Q77" s="268"/>
      <c r="R77" s="268"/>
      <c r="S77" s="268"/>
      <c r="T77" s="268"/>
      <c r="U77" s="268"/>
      <c r="V77" s="269"/>
    </row>
    <row r="78" spans="1:22" s="4" customFormat="1" ht="20.25" customHeight="1">
      <c r="A78" s="264" t="s">
        <v>93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6"/>
      <c r="M78" s="20" t="s">
        <v>57</v>
      </c>
      <c r="N78" s="267"/>
      <c r="O78" s="268"/>
      <c r="P78" s="268"/>
      <c r="Q78" s="268"/>
      <c r="R78" s="268"/>
      <c r="S78" s="268"/>
      <c r="T78" s="268"/>
      <c r="U78" s="268"/>
      <c r="V78" s="269"/>
    </row>
    <row r="79" spans="1:22" s="4" customFormat="1" ht="20.25" customHeight="1">
      <c r="A79" s="264" t="s">
        <v>94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6"/>
      <c r="M79" s="20" t="s">
        <v>58</v>
      </c>
      <c r="N79" s="267"/>
      <c r="O79" s="268"/>
      <c r="P79" s="268"/>
      <c r="Q79" s="268"/>
      <c r="R79" s="268"/>
      <c r="S79" s="268"/>
      <c r="T79" s="268"/>
      <c r="U79" s="268"/>
      <c r="V79" s="269"/>
    </row>
    <row r="80" spans="1:22" s="4" customFormat="1" ht="20.25" customHeight="1">
      <c r="A80" s="264" t="s">
        <v>95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6"/>
      <c r="M80" s="20" t="s">
        <v>59</v>
      </c>
      <c r="N80" s="267"/>
      <c r="O80" s="268"/>
      <c r="P80" s="268"/>
      <c r="Q80" s="268"/>
      <c r="R80" s="268"/>
      <c r="S80" s="268"/>
      <c r="T80" s="268"/>
      <c r="U80" s="268"/>
      <c r="V80" s="269"/>
    </row>
    <row r="81" spans="1:22" s="4" customFormat="1" ht="20.25" customHeight="1">
      <c r="A81" s="264" t="s">
        <v>96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6"/>
      <c r="M81" s="20" t="s">
        <v>60</v>
      </c>
      <c r="N81" s="264"/>
      <c r="O81" s="265"/>
      <c r="P81" s="265"/>
      <c r="Q81" s="265"/>
      <c r="R81" s="265"/>
      <c r="S81" s="265"/>
      <c r="T81" s="265"/>
      <c r="U81" s="265"/>
      <c r="V81" s="266"/>
    </row>
    <row r="82" spans="1:22" s="4" customFormat="1" ht="20.25" customHeight="1">
      <c r="A82" s="264" t="s">
        <v>97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6"/>
      <c r="M82" s="20" t="s">
        <v>61</v>
      </c>
      <c r="N82" s="264"/>
      <c r="O82" s="265"/>
      <c r="P82" s="265"/>
      <c r="Q82" s="265"/>
      <c r="R82" s="265"/>
      <c r="S82" s="265"/>
      <c r="T82" s="265"/>
      <c r="U82" s="265"/>
      <c r="V82" s="266"/>
    </row>
    <row r="83" spans="1:22" s="4" customFormat="1" ht="20.25" customHeight="1">
      <c r="A83" s="264" t="s">
        <v>98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6"/>
      <c r="M83" s="20" t="s">
        <v>62</v>
      </c>
      <c r="N83" s="264"/>
      <c r="O83" s="265"/>
      <c r="P83" s="265"/>
      <c r="Q83" s="265"/>
      <c r="R83" s="265"/>
      <c r="S83" s="265"/>
      <c r="T83" s="265"/>
      <c r="U83" s="265"/>
      <c r="V83" s="266"/>
    </row>
    <row r="84" spans="1:22" s="4" customFormat="1" ht="20.25" customHeight="1">
      <c r="A84" s="264" t="s">
        <v>99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6"/>
      <c r="M84" s="20" t="s">
        <v>63</v>
      </c>
      <c r="N84" s="264"/>
      <c r="O84" s="265"/>
      <c r="P84" s="265"/>
      <c r="Q84" s="265"/>
      <c r="R84" s="265"/>
      <c r="S84" s="265"/>
      <c r="T84" s="265"/>
      <c r="U84" s="265"/>
      <c r="V84" s="266"/>
    </row>
    <row r="85" spans="1:22" s="4" customFormat="1" ht="20.25" customHeight="1">
      <c r="A85" s="270" t="s">
        <v>100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2"/>
      <c r="M85" s="20" t="s">
        <v>64</v>
      </c>
      <c r="N85" s="270"/>
      <c r="O85" s="271"/>
      <c r="P85" s="271"/>
      <c r="Q85" s="271"/>
      <c r="R85" s="271"/>
      <c r="S85" s="271"/>
      <c r="T85" s="271"/>
      <c r="U85" s="271"/>
      <c r="V85" s="272"/>
    </row>
    <row r="86" spans="1:22" s="4" customFormat="1" ht="20.25" customHeight="1">
      <c r="A86" s="264" t="s">
        <v>101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6"/>
      <c r="M86" s="20" t="s">
        <v>65</v>
      </c>
      <c r="N86" s="264"/>
      <c r="O86" s="265"/>
      <c r="P86" s="265"/>
      <c r="Q86" s="265"/>
      <c r="R86" s="265"/>
      <c r="S86" s="265"/>
      <c r="T86" s="265"/>
      <c r="U86" s="265"/>
      <c r="V86" s="266"/>
    </row>
    <row r="87" spans="1:22" s="4" customFormat="1" ht="20.25" customHeight="1">
      <c r="A87" s="273" t="s">
        <v>102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5"/>
      <c r="M87" s="208" t="s">
        <v>66</v>
      </c>
      <c r="N87" s="273"/>
      <c r="O87" s="274"/>
      <c r="P87" s="274"/>
      <c r="Q87" s="274"/>
      <c r="R87" s="274"/>
      <c r="S87" s="274"/>
      <c r="T87" s="274"/>
      <c r="U87" s="274"/>
      <c r="V87" s="275"/>
    </row>
    <row r="88" spans="1:22" s="4" customFormat="1" ht="20.25" customHeight="1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8"/>
      <c r="M88" s="209"/>
      <c r="N88" s="276"/>
      <c r="O88" s="277"/>
      <c r="P88" s="277"/>
      <c r="Q88" s="277"/>
      <c r="R88" s="277"/>
      <c r="S88" s="277"/>
      <c r="T88" s="277"/>
      <c r="U88" s="277"/>
      <c r="V88" s="278"/>
    </row>
    <row r="89" spans="1:22" s="4" customFormat="1" ht="20.25" customHeight="1">
      <c r="A89" s="264" t="s">
        <v>103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6"/>
      <c r="M89" s="20" t="s">
        <v>85</v>
      </c>
      <c r="N89" s="264"/>
      <c r="O89" s="265"/>
      <c r="P89" s="265"/>
      <c r="Q89" s="265"/>
      <c r="R89" s="265"/>
      <c r="S89" s="265"/>
      <c r="T89" s="265"/>
      <c r="U89" s="265"/>
      <c r="V89" s="266"/>
    </row>
    <row r="90" spans="1:22" s="4" customFormat="1" ht="20.25" customHeight="1">
      <c r="A90" s="264" t="s">
        <v>104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6"/>
      <c r="M90" s="20" t="s">
        <v>86</v>
      </c>
      <c r="N90" s="264"/>
      <c r="O90" s="265"/>
      <c r="P90" s="265"/>
      <c r="Q90" s="265"/>
      <c r="R90" s="265"/>
      <c r="S90" s="265"/>
      <c r="T90" s="265"/>
      <c r="U90" s="265"/>
      <c r="V90" s="266"/>
    </row>
    <row r="91" spans="1:22" s="4" customFormat="1" ht="20.25" customHeight="1">
      <c r="A91" s="264" t="s">
        <v>105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6"/>
      <c r="M91" s="20" t="s">
        <v>87</v>
      </c>
      <c r="N91" s="264"/>
      <c r="O91" s="265"/>
      <c r="P91" s="265"/>
      <c r="Q91" s="265"/>
      <c r="R91" s="265"/>
      <c r="S91" s="265"/>
      <c r="T91" s="265"/>
      <c r="U91" s="265"/>
      <c r="V91" s="266"/>
    </row>
    <row r="92" spans="1:22" s="4" customFormat="1" ht="20.25" customHeight="1">
      <c r="A92" s="264" t="s">
        <v>106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6"/>
      <c r="M92" s="20" t="s">
        <v>88</v>
      </c>
      <c r="N92" s="264"/>
      <c r="O92" s="265"/>
      <c r="P92" s="265"/>
      <c r="Q92" s="265"/>
      <c r="R92" s="265"/>
      <c r="S92" s="265"/>
      <c r="T92" s="265"/>
      <c r="U92" s="265"/>
      <c r="V92" s="266"/>
    </row>
    <row r="93" spans="1:22" s="4" customFormat="1" ht="20.25" customHeight="1">
      <c r="A93" s="270" t="s">
        <v>107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2"/>
      <c r="M93" s="20" t="s">
        <v>89</v>
      </c>
      <c r="N93" s="270"/>
      <c r="O93" s="271"/>
      <c r="P93" s="271"/>
      <c r="Q93" s="271"/>
      <c r="R93" s="271"/>
      <c r="S93" s="271"/>
      <c r="T93" s="271"/>
      <c r="U93" s="271"/>
      <c r="V93" s="272"/>
    </row>
    <row r="94" spans="1:22" s="4" customFormat="1" ht="18.75" customHeight="1">
      <c r="A94" s="273" t="s">
        <v>83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5"/>
      <c r="M94" s="208" t="s">
        <v>90</v>
      </c>
      <c r="N94" s="273"/>
      <c r="O94" s="274"/>
      <c r="P94" s="274"/>
      <c r="Q94" s="274"/>
      <c r="R94" s="274"/>
      <c r="S94" s="274"/>
      <c r="T94" s="274"/>
      <c r="U94" s="274"/>
      <c r="V94" s="275"/>
    </row>
    <row r="95" spans="1:22" s="4" customFormat="1" ht="18.75">
      <c r="A95" s="279"/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1"/>
      <c r="M95" s="282"/>
      <c r="N95" s="279"/>
      <c r="O95" s="280"/>
      <c r="P95" s="280"/>
      <c r="Q95" s="280"/>
      <c r="R95" s="280"/>
      <c r="S95" s="280"/>
      <c r="T95" s="280"/>
      <c r="U95" s="280"/>
      <c r="V95" s="281"/>
    </row>
    <row r="96" spans="1:22" s="4" customFormat="1" ht="18.75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8"/>
      <c r="M96" s="209"/>
      <c r="N96" s="276"/>
      <c r="O96" s="277"/>
      <c r="P96" s="277"/>
      <c r="Q96" s="277"/>
      <c r="R96" s="277"/>
      <c r="S96" s="277"/>
      <c r="T96" s="277"/>
      <c r="U96" s="277"/>
      <c r="V96" s="278"/>
    </row>
    <row r="97" spans="1:22" s="4" customFormat="1" ht="20.25" customHeight="1">
      <c r="A97" s="264" t="s">
        <v>108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6"/>
      <c r="M97" s="20" t="s">
        <v>123</v>
      </c>
      <c r="N97" s="264"/>
      <c r="O97" s="265"/>
      <c r="P97" s="265"/>
      <c r="Q97" s="265"/>
      <c r="R97" s="265"/>
      <c r="S97" s="265"/>
      <c r="T97" s="265"/>
      <c r="U97" s="265"/>
      <c r="V97" s="266"/>
    </row>
    <row r="98" spans="1:22" s="4" customFormat="1" ht="20.25" customHeight="1">
      <c r="A98" s="264" t="s">
        <v>109</v>
      </c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6"/>
      <c r="M98" s="20" t="s">
        <v>124</v>
      </c>
      <c r="N98" s="264"/>
      <c r="O98" s="265"/>
      <c r="P98" s="265"/>
      <c r="Q98" s="265"/>
      <c r="R98" s="265"/>
      <c r="S98" s="265"/>
      <c r="T98" s="265"/>
      <c r="U98" s="265"/>
      <c r="V98" s="266"/>
    </row>
    <row r="99" spans="1:22" s="4" customFormat="1" ht="18.75" customHeight="1">
      <c r="A99" s="249" t="s">
        <v>75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1"/>
      <c r="M99" s="19" t="s">
        <v>125</v>
      </c>
      <c r="N99" s="249"/>
      <c r="O99" s="250"/>
      <c r="P99" s="250"/>
      <c r="Q99" s="250"/>
      <c r="R99" s="250"/>
      <c r="S99" s="250"/>
      <c r="T99" s="250"/>
      <c r="U99" s="250"/>
      <c r="V99" s="251"/>
    </row>
    <row r="100" spans="1:22" s="4" customFormat="1" ht="18.75" customHeight="1">
      <c r="A100" s="258" t="s">
        <v>91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60"/>
      <c r="M100" s="19"/>
      <c r="N100" s="258"/>
      <c r="O100" s="259"/>
      <c r="P100" s="259"/>
      <c r="Q100" s="259"/>
      <c r="R100" s="259"/>
      <c r="S100" s="259"/>
      <c r="T100" s="259"/>
      <c r="U100" s="259"/>
      <c r="V100" s="260"/>
    </row>
    <row r="101" spans="1:22" s="4" customFormat="1" ht="20.25" customHeight="1">
      <c r="A101" s="264" t="s">
        <v>92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6"/>
      <c r="M101" s="20" t="s">
        <v>126</v>
      </c>
      <c r="N101" s="264"/>
      <c r="O101" s="265"/>
      <c r="P101" s="265"/>
      <c r="Q101" s="265"/>
      <c r="R101" s="265"/>
      <c r="S101" s="265"/>
      <c r="T101" s="265"/>
      <c r="U101" s="265"/>
      <c r="V101" s="266"/>
    </row>
    <row r="102" spans="1:22" s="4" customFormat="1" ht="20.25" customHeight="1">
      <c r="A102" s="264" t="s">
        <v>93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6"/>
      <c r="M102" s="20" t="s">
        <v>127</v>
      </c>
      <c r="N102" s="264"/>
      <c r="O102" s="265"/>
      <c r="P102" s="265"/>
      <c r="Q102" s="265"/>
      <c r="R102" s="265"/>
      <c r="S102" s="265"/>
      <c r="T102" s="265"/>
      <c r="U102" s="265"/>
      <c r="V102" s="266"/>
    </row>
    <row r="103" spans="1:22" s="4" customFormat="1" ht="20.25" customHeight="1">
      <c r="A103" s="264" t="s">
        <v>94</v>
      </c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6"/>
      <c r="M103" s="20" t="s">
        <v>128</v>
      </c>
      <c r="N103" s="267"/>
      <c r="O103" s="268"/>
      <c r="P103" s="268"/>
      <c r="Q103" s="268"/>
      <c r="R103" s="268"/>
      <c r="S103" s="268"/>
      <c r="T103" s="268"/>
      <c r="U103" s="268"/>
      <c r="V103" s="269"/>
    </row>
    <row r="104" spans="1:22" s="4" customFormat="1" ht="20.25" customHeight="1">
      <c r="A104" s="264" t="s">
        <v>95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6"/>
      <c r="M104" s="20" t="s">
        <v>129</v>
      </c>
      <c r="N104" s="267"/>
      <c r="O104" s="268"/>
      <c r="P104" s="268"/>
      <c r="Q104" s="268"/>
      <c r="R104" s="268"/>
      <c r="S104" s="268"/>
      <c r="T104" s="268"/>
      <c r="U104" s="268"/>
      <c r="V104" s="269"/>
    </row>
    <row r="105" spans="1:22" s="4" customFormat="1" ht="20.25" customHeight="1">
      <c r="A105" s="264" t="s">
        <v>96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6"/>
      <c r="M105" s="20" t="s">
        <v>130</v>
      </c>
      <c r="N105" s="267"/>
      <c r="O105" s="268"/>
      <c r="P105" s="268"/>
      <c r="Q105" s="268"/>
      <c r="R105" s="268"/>
      <c r="S105" s="268"/>
      <c r="T105" s="268"/>
      <c r="U105" s="268"/>
      <c r="V105" s="269"/>
    </row>
    <row r="106" spans="1:22" s="4" customFormat="1" ht="20.25" customHeight="1">
      <c r="A106" s="264" t="s">
        <v>97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6"/>
      <c r="M106" s="20" t="s">
        <v>131</v>
      </c>
      <c r="N106" s="267"/>
      <c r="O106" s="268"/>
      <c r="P106" s="268"/>
      <c r="Q106" s="268"/>
      <c r="R106" s="268"/>
      <c r="S106" s="268"/>
      <c r="T106" s="268"/>
      <c r="U106" s="268"/>
      <c r="V106" s="269"/>
    </row>
    <row r="107" spans="1:22" s="4" customFormat="1" ht="20.25" customHeight="1">
      <c r="A107" s="264" t="s">
        <v>98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6"/>
      <c r="M107" s="20" t="s">
        <v>132</v>
      </c>
      <c r="N107" s="264"/>
      <c r="O107" s="265"/>
      <c r="P107" s="265"/>
      <c r="Q107" s="265"/>
      <c r="R107" s="265"/>
      <c r="S107" s="265"/>
      <c r="T107" s="265"/>
      <c r="U107" s="265"/>
      <c r="V107" s="266"/>
    </row>
    <row r="108" spans="1:22" s="4" customFormat="1" ht="20.25" customHeight="1">
      <c r="A108" s="264" t="s">
        <v>99</v>
      </c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6"/>
      <c r="M108" s="20" t="s">
        <v>133</v>
      </c>
      <c r="N108" s="264"/>
      <c r="O108" s="265"/>
      <c r="P108" s="265"/>
      <c r="Q108" s="265"/>
      <c r="R108" s="265"/>
      <c r="S108" s="265"/>
      <c r="T108" s="265"/>
      <c r="U108" s="265"/>
      <c r="V108" s="266"/>
    </row>
    <row r="109" spans="1:22" s="4" customFormat="1" ht="20.25" customHeight="1">
      <c r="A109" s="270" t="s">
        <v>100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2"/>
      <c r="M109" s="20" t="s">
        <v>134</v>
      </c>
      <c r="N109" s="270"/>
      <c r="O109" s="271"/>
      <c r="P109" s="271"/>
      <c r="Q109" s="271"/>
      <c r="R109" s="271"/>
      <c r="S109" s="271"/>
      <c r="T109" s="271"/>
      <c r="U109" s="271"/>
      <c r="V109" s="272"/>
    </row>
    <row r="110" spans="1:22" s="4" customFormat="1" ht="20.25" customHeight="1">
      <c r="A110" s="264" t="s">
        <v>101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6"/>
      <c r="M110" s="20" t="s">
        <v>135</v>
      </c>
      <c r="N110" s="264"/>
      <c r="O110" s="265"/>
      <c r="P110" s="265"/>
      <c r="Q110" s="265"/>
      <c r="R110" s="265"/>
      <c r="S110" s="265"/>
      <c r="T110" s="265"/>
      <c r="U110" s="265"/>
      <c r="V110" s="266"/>
    </row>
    <row r="111" spans="1:22" s="4" customFormat="1" ht="37.5" customHeight="1">
      <c r="A111" s="155" t="s">
        <v>26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7"/>
      <c r="M111" s="17" t="s">
        <v>116</v>
      </c>
      <c r="N111" s="158" t="s">
        <v>68</v>
      </c>
      <c r="O111" s="159"/>
      <c r="P111" s="159"/>
      <c r="Q111" s="159"/>
      <c r="R111" s="159"/>
      <c r="S111" s="159"/>
      <c r="T111" s="159"/>
      <c r="U111" s="159"/>
      <c r="V111" s="160"/>
    </row>
    <row r="112" spans="1:22" s="4" customFormat="1" ht="20.25" customHeight="1">
      <c r="A112" s="273" t="s">
        <v>102</v>
      </c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5"/>
      <c r="M112" s="208" t="s">
        <v>136</v>
      </c>
      <c r="N112" s="273"/>
      <c r="O112" s="274"/>
      <c r="P112" s="274"/>
      <c r="Q112" s="274"/>
      <c r="R112" s="274"/>
      <c r="S112" s="274"/>
      <c r="T112" s="274"/>
      <c r="U112" s="274"/>
      <c r="V112" s="275"/>
    </row>
    <row r="113" spans="1:22" s="4" customFormat="1" ht="20.25" customHeight="1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8"/>
      <c r="M113" s="209"/>
      <c r="N113" s="276"/>
      <c r="O113" s="277"/>
      <c r="P113" s="277"/>
      <c r="Q113" s="277"/>
      <c r="R113" s="277"/>
      <c r="S113" s="277"/>
      <c r="T113" s="277"/>
      <c r="U113" s="277"/>
      <c r="V113" s="278"/>
    </row>
    <row r="114" spans="1:22" s="4" customFormat="1" ht="20.25" customHeight="1">
      <c r="A114" s="264" t="s">
        <v>103</v>
      </c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6"/>
      <c r="M114" s="20" t="s">
        <v>137</v>
      </c>
      <c r="N114" s="264"/>
      <c r="O114" s="265"/>
      <c r="P114" s="265"/>
      <c r="Q114" s="265"/>
      <c r="R114" s="265"/>
      <c r="S114" s="265"/>
      <c r="T114" s="265"/>
      <c r="U114" s="265"/>
      <c r="V114" s="266"/>
    </row>
    <row r="115" spans="1:22" s="4" customFormat="1" ht="20.25" customHeight="1">
      <c r="A115" s="264" t="s">
        <v>104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6"/>
      <c r="M115" s="20" t="s">
        <v>138</v>
      </c>
      <c r="N115" s="264"/>
      <c r="O115" s="265"/>
      <c r="P115" s="265"/>
      <c r="Q115" s="265"/>
      <c r="R115" s="265"/>
      <c r="S115" s="265"/>
      <c r="T115" s="265"/>
      <c r="U115" s="265"/>
      <c r="V115" s="266"/>
    </row>
    <row r="116" spans="1:22" s="4" customFormat="1" ht="20.25" customHeight="1">
      <c r="A116" s="264" t="s">
        <v>105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6"/>
      <c r="M116" s="20" t="s">
        <v>139</v>
      </c>
      <c r="N116" s="264"/>
      <c r="O116" s="265"/>
      <c r="P116" s="265"/>
      <c r="Q116" s="265"/>
      <c r="R116" s="265"/>
      <c r="S116" s="265"/>
      <c r="T116" s="265"/>
      <c r="U116" s="265"/>
      <c r="V116" s="266"/>
    </row>
    <row r="117" spans="1:22" s="4" customFormat="1" ht="20.25" customHeight="1">
      <c r="A117" s="264" t="s">
        <v>106</v>
      </c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6"/>
      <c r="M117" s="20" t="s">
        <v>140</v>
      </c>
      <c r="N117" s="264"/>
      <c r="O117" s="265"/>
      <c r="P117" s="265"/>
      <c r="Q117" s="265"/>
      <c r="R117" s="265"/>
      <c r="S117" s="265"/>
      <c r="T117" s="265"/>
      <c r="U117" s="265"/>
      <c r="V117" s="266"/>
    </row>
    <row r="118" spans="1:22" s="4" customFormat="1" ht="20.25" customHeight="1">
      <c r="A118" s="270" t="s">
        <v>107</v>
      </c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2"/>
      <c r="M118" s="20" t="s">
        <v>141</v>
      </c>
      <c r="N118" s="270"/>
      <c r="O118" s="271"/>
      <c r="P118" s="271"/>
      <c r="Q118" s="271"/>
      <c r="R118" s="271"/>
      <c r="S118" s="271"/>
      <c r="T118" s="271"/>
      <c r="U118" s="271"/>
      <c r="V118" s="272"/>
    </row>
    <row r="119" spans="1:22" s="4" customFormat="1" ht="18.75" customHeight="1">
      <c r="A119" s="273" t="s">
        <v>83</v>
      </c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5"/>
      <c r="M119" s="208" t="s">
        <v>142</v>
      </c>
      <c r="N119" s="273"/>
      <c r="O119" s="274"/>
      <c r="P119" s="274"/>
      <c r="Q119" s="274"/>
      <c r="R119" s="274"/>
      <c r="S119" s="274"/>
      <c r="T119" s="274"/>
      <c r="U119" s="274"/>
      <c r="V119" s="275"/>
    </row>
    <row r="120" spans="1:22" s="4" customFormat="1" ht="18.75">
      <c r="A120" s="279"/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1"/>
      <c r="M120" s="282"/>
      <c r="N120" s="279"/>
      <c r="O120" s="280"/>
      <c r="P120" s="280"/>
      <c r="Q120" s="280"/>
      <c r="R120" s="280"/>
      <c r="S120" s="280"/>
      <c r="T120" s="280"/>
      <c r="U120" s="280"/>
      <c r="V120" s="281"/>
    </row>
    <row r="121" spans="1:22" s="4" customFormat="1" ht="18.75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8"/>
      <c r="M121" s="209"/>
      <c r="N121" s="276"/>
      <c r="O121" s="277"/>
      <c r="P121" s="277"/>
      <c r="Q121" s="277"/>
      <c r="R121" s="277"/>
      <c r="S121" s="277"/>
      <c r="T121" s="277"/>
      <c r="U121" s="277"/>
      <c r="V121" s="278"/>
    </row>
    <row r="122" spans="1:22" s="4" customFormat="1" ht="20.25" customHeight="1">
      <c r="A122" s="264" t="s">
        <v>108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6"/>
      <c r="M122" s="20" t="s">
        <v>143</v>
      </c>
      <c r="N122" s="264"/>
      <c r="O122" s="265"/>
      <c r="P122" s="265"/>
      <c r="Q122" s="265"/>
      <c r="R122" s="265"/>
      <c r="S122" s="265"/>
      <c r="T122" s="265"/>
      <c r="U122" s="265"/>
      <c r="V122" s="266"/>
    </row>
    <row r="123" spans="1:22" s="4" customFormat="1" ht="20.25" customHeight="1">
      <c r="A123" s="264" t="s">
        <v>109</v>
      </c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6"/>
      <c r="M123" s="20" t="s">
        <v>144</v>
      </c>
      <c r="N123" s="264"/>
      <c r="O123" s="265"/>
      <c r="P123" s="265"/>
      <c r="Q123" s="265"/>
      <c r="R123" s="265"/>
      <c r="S123" s="265"/>
      <c r="T123" s="265"/>
      <c r="U123" s="265"/>
      <c r="V123" s="266"/>
    </row>
    <row r="124" spans="1:22" s="21" customFormat="1" ht="18.75" customHeight="1">
      <c r="A124" s="283" t="s">
        <v>189</v>
      </c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5"/>
      <c r="M124" s="292" t="s">
        <v>145</v>
      </c>
      <c r="N124" s="295" t="s">
        <v>190</v>
      </c>
      <c r="O124" s="296"/>
      <c r="P124" s="296"/>
      <c r="Q124" s="296"/>
      <c r="R124" s="297"/>
      <c r="S124" s="169" t="s">
        <v>192</v>
      </c>
      <c r="T124" s="170"/>
      <c r="U124" s="170"/>
      <c r="V124" s="171"/>
    </row>
    <row r="125" spans="1:22" s="21" customFormat="1" ht="18.75" customHeight="1">
      <c r="A125" s="286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8"/>
      <c r="M125" s="293"/>
      <c r="N125" s="298"/>
      <c r="O125" s="299"/>
      <c r="P125" s="299"/>
      <c r="Q125" s="299"/>
      <c r="R125" s="300"/>
      <c r="S125" s="304"/>
      <c r="T125" s="305"/>
      <c r="U125" s="305"/>
      <c r="V125" s="306"/>
    </row>
    <row r="126" spans="1:22" s="21" customFormat="1" ht="18.75" customHeight="1">
      <c r="A126" s="289"/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1"/>
      <c r="M126" s="293"/>
      <c r="N126" s="301"/>
      <c r="O126" s="302"/>
      <c r="P126" s="302"/>
      <c r="Q126" s="302"/>
      <c r="R126" s="303"/>
      <c r="S126" s="172"/>
      <c r="T126" s="173"/>
      <c r="U126" s="173"/>
      <c r="V126" s="174"/>
    </row>
    <row r="127" spans="1:22" s="21" customFormat="1" ht="18.75" customHeight="1">
      <c r="A127" s="307" t="s">
        <v>117</v>
      </c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9"/>
      <c r="M127" s="294"/>
      <c r="N127" s="155">
        <v>33732</v>
      </c>
      <c r="O127" s="156"/>
      <c r="P127" s="156"/>
      <c r="Q127" s="156"/>
      <c r="R127" s="157"/>
      <c r="S127" s="231"/>
      <c r="T127" s="232"/>
      <c r="U127" s="232"/>
      <c r="V127" s="233"/>
    </row>
    <row r="128" spans="1:22" s="4" customFormat="1" ht="18.75" customHeight="1">
      <c r="A128" s="181" t="s">
        <v>27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3"/>
      <c r="M128" s="19"/>
      <c r="N128" s="240"/>
      <c r="O128" s="241"/>
      <c r="P128" s="241"/>
      <c r="Q128" s="241"/>
      <c r="R128" s="242"/>
      <c r="S128" s="310"/>
      <c r="T128" s="311"/>
      <c r="U128" s="311"/>
      <c r="V128" s="312"/>
    </row>
    <row r="129" spans="1:22" s="4" customFormat="1" ht="18.75" customHeight="1">
      <c r="A129" s="237" t="s">
        <v>111</v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9"/>
      <c r="M129" s="19" t="s">
        <v>146</v>
      </c>
      <c r="N129" s="240">
        <v>33732</v>
      </c>
      <c r="O129" s="241"/>
      <c r="P129" s="241"/>
      <c r="Q129" s="241"/>
      <c r="R129" s="242"/>
      <c r="S129" s="234"/>
      <c r="T129" s="235"/>
      <c r="U129" s="235"/>
      <c r="V129" s="236"/>
    </row>
    <row r="130" spans="1:22" s="4" customFormat="1" ht="18.75" customHeight="1">
      <c r="A130" s="243" t="s">
        <v>25</v>
      </c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5"/>
      <c r="M130" s="19"/>
      <c r="N130" s="246"/>
      <c r="O130" s="247"/>
      <c r="P130" s="247"/>
      <c r="Q130" s="247"/>
      <c r="R130" s="248"/>
      <c r="S130" s="313"/>
      <c r="T130" s="314"/>
      <c r="U130" s="314"/>
      <c r="V130" s="315"/>
    </row>
    <row r="131" spans="1:22" s="4" customFormat="1" ht="18.75" customHeight="1">
      <c r="A131" s="249" t="s">
        <v>74</v>
      </c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1"/>
      <c r="M131" s="19" t="s">
        <v>147</v>
      </c>
      <c r="N131" s="252"/>
      <c r="O131" s="253"/>
      <c r="P131" s="253"/>
      <c r="Q131" s="253"/>
      <c r="R131" s="254"/>
      <c r="S131" s="310"/>
      <c r="T131" s="311"/>
      <c r="U131" s="311"/>
      <c r="V131" s="312"/>
    </row>
    <row r="132" spans="1:22" s="4" customFormat="1" ht="18.75" customHeight="1">
      <c r="A132" s="258" t="s">
        <v>112</v>
      </c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60"/>
      <c r="M132" s="19"/>
      <c r="N132" s="261"/>
      <c r="O132" s="262"/>
      <c r="P132" s="262"/>
      <c r="Q132" s="262"/>
      <c r="R132" s="263"/>
      <c r="S132" s="310"/>
      <c r="T132" s="311"/>
      <c r="U132" s="311"/>
      <c r="V132" s="312"/>
    </row>
    <row r="133" spans="1:22" s="4" customFormat="1" ht="20.25" customHeight="1">
      <c r="A133" s="264" t="s">
        <v>92</v>
      </c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6"/>
      <c r="M133" s="20" t="s">
        <v>148</v>
      </c>
      <c r="N133" s="267"/>
      <c r="O133" s="268"/>
      <c r="P133" s="268"/>
      <c r="Q133" s="268"/>
      <c r="R133" s="269"/>
      <c r="S133" s="310"/>
      <c r="T133" s="311"/>
      <c r="U133" s="311"/>
      <c r="V133" s="312"/>
    </row>
    <row r="134" spans="1:22" s="4" customFormat="1" ht="20.25" customHeight="1">
      <c r="A134" s="264" t="s">
        <v>93</v>
      </c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6"/>
      <c r="M134" s="20" t="s">
        <v>149</v>
      </c>
      <c r="N134" s="267"/>
      <c r="O134" s="268"/>
      <c r="P134" s="268"/>
      <c r="Q134" s="268"/>
      <c r="R134" s="269"/>
      <c r="S134" s="310"/>
      <c r="T134" s="311"/>
      <c r="U134" s="311"/>
      <c r="V134" s="312"/>
    </row>
    <row r="135" spans="1:22" s="4" customFormat="1" ht="20.25" customHeight="1">
      <c r="A135" s="264" t="s">
        <v>94</v>
      </c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6"/>
      <c r="M135" s="20" t="s">
        <v>150</v>
      </c>
      <c r="N135" s="267"/>
      <c r="O135" s="268"/>
      <c r="P135" s="268"/>
      <c r="Q135" s="268"/>
      <c r="R135" s="269"/>
      <c r="S135" s="310"/>
      <c r="T135" s="311"/>
      <c r="U135" s="311"/>
      <c r="V135" s="312"/>
    </row>
    <row r="136" spans="1:22" s="4" customFormat="1" ht="20.25" customHeight="1">
      <c r="A136" s="264" t="s">
        <v>95</v>
      </c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6"/>
      <c r="M136" s="20" t="s">
        <v>151</v>
      </c>
      <c r="N136" s="267"/>
      <c r="O136" s="268"/>
      <c r="P136" s="268"/>
      <c r="Q136" s="268"/>
      <c r="R136" s="269"/>
      <c r="S136" s="310"/>
      <c r="T136" s="311"/>
      <c r="U136" s="311"/>
      <c r="V136" s="312"/>
    </row>
    <row r="137" spans="1:22" s="4" customFormat="1" ht="20.25" customHeight="1">
      <c r="A137" s="264" t="s">
        <v>96</v>
      </c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6"/>
      <c r="M137" s="20" t="s">
        <v>152</v>
      </c>
      <c r="N137" s="264"/>
      <c r="O137" s="265"/>
      <c r="P137" s="265"/>
      <c r="Q137" s="265"/>
      <c r="R137" s="266"/>
      <c r="S137" s="310"/>
      <c r="T137" s="311"/>
      <c r="U137" s="311"/>
      <c r="V137" s="312"/>
    </row>
    <row r="138" spans="1:22" s="4" customFormat="1" ht="20.25" customHeight="1">
      <c r="A138" s="264" t="s">
        <v>97</v>
      </c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6"/>
      <c r="M138" s="20" t="s">
        <v>153</v>
      </c>
      <c r="N138" s="264"/>
      <c r="O138" s="265"/>
      <c r="P138" s="265"/>
      <c r="Q138" s="265"/>
      <c r="R138" s="266"/>
      <c r="S138" s="310"/>
      <c r="T138" s="311"/>
      <c r="U138" s="311"/>
      <c r="V138" s="312"/>
    </row>
    <row r="139" spans="1:22" s="4" customFormat="1" ht="20.25" customHeight="1">
      <c r="A139" s="264" t="s">
        <v>98</v>
      </c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6"/>
      <c r="M139" s="20" t="s">
        <v>154</v>
      </c>
      <c r="N139" s="264"/>
      <c r="O139" s="265"/>
      <c r="P139" s="265"/>
      <c r="Q139" s="265"/>
      <c r="R139" s="266"/>
      <c r="S139" s="310"/>
      <c r="T139" s="311"/>
      <c r="U139" s="311"/>
      <c r="V139" s="312"/>
    </row>
    <row r="140" spans="1:22" s="4" customFormat="1" ht="20.25" customHeight="1">
      <c r="A140" s="264" t="s">
        <v>99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6"/>
      <c r="M140" s="20" t="s">
        <v>155</v>
      </c>
      <c r="N140" s="264"/>
      <c r="O140" s="265"/>
      <c r="P140" s="265"/>
      <c r="Q140" s="265"/>
      <c r="R140" s="266"/>
      <c r="S140" s="310"/>
      <c r="T140" s="311"/>
      <c r="U140" s="311"/>
      <c r="V140" s="312"/>
    </row>
    <row r="141" spans="1:22" s="4" customFormat="1" ht="20.25" customHeight="1">
      <c r="A141" s="270" t="s">
        <v>100</v>
      </c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2"/>
      <c r="M141" s="20" t="s">
        <v>156</v>
      </c>
      <c r="N141" s="270"/>
      <c r="O141" s="271"/>
      <c r="P141" s="271"/>
      <c r="Q141" s="271"/>
      <c r="R141" s="272"/>
      <c r="S141" s="310"/>
      <c r="T141" s="311"/>
      <c r="U141" s="311"/>
      <c r="V141" s="312"/>
    </row>
    <row r="142" spans="1:22" s="4" customFormat="1" ht="20.25" customHeight="1">
      <c r="A142" s="264" t="s">
        <v>101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6"/>
      <c r="M142" s="20" t="s">
        <v>157</v>
      </c>
      <c r="N142" s="264"/>
      <c r="O142" s="265"/>
      <c r="P142" s="265"/>
      <c r="Q142" s="265"/>
      <c r="R142" s="266"/>
      <c r="S142" s="310"/>
      <c r="T142" s="311"/>
      <c r="U142" s="311"/>
      <c r="V142" s="312"/>
    </row>
    <row r="143" spans="1:22" s="4" customFormat="1" ht="20.25" customHeight="1">
      <c r="A143" s="273" t="s">
        <v>102</v>
      </c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  <c r="L143" s="275"/>
      <c r="M143" s="208" t="s">
        <v>158</v>
      </c>
      <c r="N143" s="273"/>
      <c r="O143" s="274"/>
      <c r="P143" s="274"/>
      <c r="Q143" s="274"/>
      <c r="R143" s="275"/>
      <c r="S143" s="316"/>
      <c r="T143" s="317"/>
      <c r="U143" s="317"/>
      <c r="V143" s="318"/>
    </row>
    <row r="144" spans="1:22" s="4" customFormat="1" ht="20.25" customHeight="1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8"/>
      <c r="M144" s="209"/>
      <c r="N144" s="276"/>
      <c r="O144" s="277"/>
      <c r="P144" s="277"/>
      <c r="Q144" s="277"/>
      <c r="R144" s="278"/>
      <c r="S144" s="319"/>
      <c r="T144" s="320"/>
      <c r="U144" s="320"/>
      <c r="V144" s="321"/>
    </row>
    <row r="145" spans="1:22" s="4" customFormat="1" ht="20.25" customHeight="1">
      <c r="A145" s="264" t="s">
        <v>103</v>
      </c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6"/>
      <c r="M145" s="20" t="s">
        <v>159</v>
      </c>
      <c r="N145" s="264"/>
      <c r="O145" s="265"/>
      <c r="P145" s="265"/>
      <c r="Q145" s="265"/>
      <c r="R145" s="266"/>
      <c r="S145" s="310"/>
      <c r="T145" s="311"/>
      <c r="U145" s="311"/>
      <c r="V145" s="312"/>
    </row>
    <row r="146" spans="1:22" s="4" customFormat="1" ht="20.25" customHeight="1">
      <c r="A146" s="264" t="s">
        <v>104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6"/>
      <c r="M146" s="20" t="s">
        <v>160</v>
      </c>
      <c r="N146" s="264"/>
      <c r="O146" s="265"/>
      <c r="P146" s="265"/>
      <c r="Q146" s="265"/>
      <c r="R146" s="266"/>
      <c r="S146" s="310"/>
      <c r="T146" s="311"/>
      <c r="U146" s="311"/>
      <c r="V146" s="312"/>
    </row>
    <row r="147" spans="1:22" s="4" customFormat="1" ht="20.25" customHeight="1">
      <c r="A147" s="264" t="s">
        <v>105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6"/>
      <c r="M147" s="20" t="s">
        <v>161</v>
      </c>
      <c r="N147" s="264"/>
      <c r="O147" s="265"/>
      <c r="P147" s="265"/>
      <c r="Q147" s="265"/>
      <c r="R147" s="266"/>
      <c r="S147" s="310"/>
      <c r="T147" s="311"/>
      <c r="U147" s="311"/>
      <c r="V147" s="312"/>
    </row>
    <row r="148" spans="1:22" s="4" customFormat="1" ht="20.25" customHeight="1">
      <c r="A148" s="264" t="s">
        <v>106</v>
      </c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6"/>
      <c r="M148" s="20" t="s">
        <v>162</v>
      </c>
      <c r="N148" s="264"/>
      <c r="O148" s="265"/>
      <c r="P148" s="265"/>
      <c r="Q148" s="265"/>
      <c r="R148" s="266"/>
      <c r="S148" s="310"/>
      <c r="T148" s="311"/>
      <c r="U148" s="311"/>
      <c r="V148" s="312"/>
    </row>
    <row r="149" spans="1:22" s="4" customFormat="1" ht="20.25" customHeight="1">
      <c r="A149" s="270" t="s">
        <v>107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2"/>
      <c r="M149" s="20" t="s">
        <v>163</v>
      </c>
      <c r="N149" s="270"/>
      <c r="O149" s="271"/>
      <c r="P149" s="271"/>
      <c r="Q149" s="271"/>
      <c r="R149" s="272"/>
      <c r="S149" s="310"/>
      <c r="T149" s="311"/>
      <c r="U149" s="311"/>
      <c r="V149" s="312"/>
    </row>
    <row r="150" spans="1:22" s="4" customFormat="1" ht="18.75" customHeight="1">
      <c r="A150" s="273" t="s">
        <v>83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5"/>
      <c r="M150" s="208" t="s">
        <v>164</v>
      </c>
      <c r="N150" s="273"/>
      <c r="O150" s="274"/>
      <c r="P150" s="274"/>
      <c r="Q150" s="274"/>
      <c r="R150" s="275"/>
      <c r="S150" s="316"/>
      <c r="T150" s="317"/>
      <c r="U150" s="317"/>
      <c r="V150" s="318"/>
    </row>
    <row r="151" spans="1:22" s="4" customFormat="1" ht="18.75">
      <c r="A151" s="279"/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1"/>
      <c r="M151" s="282"/>
      <c r="N151" s="279"/>
      <c r="O151" s="280"/>
      <c r="P151" s="280"/>
      <c r="Q151" s="280"/>
      <c r="R151" s="281"/>
      <c r="S151" s="322"/>
      <c r="T151" s="323"/>
      <c r="U151" s="323"/>
      <c r="V151" s="324"/>
    </row>
    <row r="152" spans="1:22" s="4" customFormat="1" ht="18.75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8"/>
      <c r="M152" s="209"/>
      <c r="N152" s="276"/>
      <c r="O152" s="277"/>
      <c r="P152" s="277"/>
      <c r="Q152" s="277"/>
      <c r="R152" s="278"/>
      <c r="S152" s="319"/>
      <c r="T152" s="320"/>
      <c r="U152" s="320"/>
      <c r="V152" s="321"/>
    </row>
    <row r="153" spans="1:22" s="4" customFormat="1" ht="20.25" customHeight="1">
      <c r="A153" s="264" t="s">
        <v>108</v>
      </c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6"/>
      <c r="M153" s="20" t="s">
        <v>165</v>
      </c>
      <c r="N153" s="264"/>
      <c r="O153" s="265"/>
      <c r="P153" s="265"/>
      <c r="Q153" s="265"/>
      <c r="R153" s="266"/>
      <c r="S153" s="310"/>
      <c r="T153" s="311"/>
      <c r="U153" s="311"/>
      <c r="V153" s="312"/>
    </row>
    <row r="154" spans="1:22" s="4" customFormat="1" ht="20.25" customHeight="1">
      <c r="A154" s="264" t="s">
        <v>109</v>
      </c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6"/>
      <c r="M154" s="20" t="s">
        <v>166</v>
      </c>
      <c r="N154" s="264"/>
      <c r="O154" s="265"/>
      <c r="P154" s="265"/>
      <c r="Q154" s="265"/>
      <c r="R154" s="266"/>
      <c r="S154" s="310"/>
      <c r="T154" s="311"/>
      <c r="U154" s="311"/>
      <c r="V154" s="312"/>
    </row>
    <row r="155" spans="1:22" s="4" customFormat="1" ht="35.25" customHeight="1">
      <c r="A155" s="325" t="s">
        <v>75</v>
      </c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7"/>
      <c r="M155" s="19" t="s">
        <v>167</v>
      </c>
      <c r="N155" s="184">
        <v>33732</v>
      </c>
      <c r="O155" s="185"/>
      <c r="P155" s="185"/>
      <c r="Q155" s="185"/>
      <c r="R155" s="186"/>
      <c r="S155" s="310"/>
      <c r="T155" s="311"/>
      <c r="U155" s="311"/>
      <c r="V155" s="312"/>
    </row>
    <row r="156" spans="1:22" s="4" customFormat="1" ht="18.75" customHeight="1">
      <c r="A156" s="184" t="s">
        <v>112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6"/>
      <c r="M156" s="19"/>
      <c r="N156" s="258"/>
      <c r="O156" s="259"/>
      <c r="P156" s="259"/>
      <c r="Q156" s="259"/>
      <c r="R156" s="260"/>
      <c r="S156" s="310"/>
      <c r="T156" s="311"/>
      <c r="U156" s="311"/>
      <c r="V156" s="312"/>
    </row>
    <row r="157" spans="1:22" s="4" customFormat="1" ht="20.25" customHeight="1">
      <c r="A157" s="264" t="s">
        <v>92</v>
      </c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6"/>
      <c r="M157" s="20" t="s">
        <v>168</v>
      </c>
      <c r="N157" s="184"/>
      <c r="O157" s="185"/>
      <c r="P157" s="185"/>
      <c r="Q157" s="185"/>
      <c r="R157" s="186"/>
      <c r="S157" s="310"/>
      <c r="T157" s="311"/>
      <c r="U157" s="311"/>
      <c r="V157" s="312"/>
    </row>
    <row r="158" spans="1:22" s="4" customFormat="1" ht="20.25" customHeight="1">
      <c r="A158" s="264" t="s">
        <v>93</v>
      </c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6"/>
      <c r="M158" s="20" t="s">
        <v>169</v>
      </c>
      <c r="N158" s="264"/>
      <c r="O158" s="265"/>
      <c r="P158" s="265"/>
      <c r="Q158" s="265"/>
      <c r="R158" s="266"/>
      <c r="S158" s="310"/>
      <c r="T158" s="311"/>
      <c r="U158" s="311"/>
      <c r="V158" s="312"/>
    </row>
    <row r="159" spans="1:22" s="4" customFormat="1" ht="20.25" customHeight="1">
      <c r="A159" s="264" t="s">
        <v>94</v>
      </c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6"/>
      <c r="M159" s="20" t="s">
        <v>170</v>
      </c>
      <c r="N159" s="240"/>
      <c r="O159" s="241"/>
      <c r="P159" s="241"/>
      <c r="Q159" s="241"/>
      <c r="R159" s="242"/>
      <c r="S159" s="310"/>
      <c r="T159" s="311"/>
      <c r="U159" s="311"/>
      <c r="V159" s="312"/>
    </row>
    <row r="160" spans="1:22" s="4" customFormat="1" ht="20.25" customHeight="1">
      <c r="A160" s="264" t="s">
        <v>95</v>
      </c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6"/>
      <c r="M160" s="20" t="s">
        <v>171</v>
      </c>
      <c r="N160" s="267"/>
      <c r="O160" s="268"/>
      <c r="P160" s="268"/>
      <c r="Q160" s="268"/>
      <c r="R160" s="269"/>
      <c r="S160" s="310"/>
      <c r="T160" s="311"/>
      <c r="U160" s="311"/>
      <c r="V160" s="312"/>
    </row>
    <row r="161" spans="1:22" s="4" customFormat="1" ht="20.25" customHeight="1">
      <c r="A161" s="264" t="s">
        <v>96</v>
      </c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6"/>
      <c r="M161" s="20" t="s">
        <v>172</v>
      </c>
      <c r="N161" s="267"/>
      <c r="O161" s="268"/>
      <c r="P161" s="268"/>
      <c r="Q161" s="268"/>
      <c r="R161" s="269"/>
      <c r="S161" s="310"/>
      <c r="T161" s="311"/>
      <c r="U161" s="311"/>
      <c r="V161" s="312"/>
    </row>
    <row r="162" spans="1:22" s="4" customFormat="1" ht="20.25" customHeight="1">
      <c r="A162" s="264" t="s">
        <v>97</v>
      </c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6"/>
      <c r="M162" s="20" t="s">
        <v>173</v>
      </c>
      <c r="N162" s="240"/>
      <c r="O162" s="241"/>
      <c r="P162" s="241"/>
      <c r="Q162" s="241"/>
      <c r="R162" s="242"/>
      <c r="S162" s="310"/>
      <c r="T162" s="311"/>
      <c r="U162" s="311"/>
      <c r="V162" s="312"/>
    </row>
    <row r="163" spans="1:22" s="4" customFormat="1" ht="20.25" customHeight="1">
      <c r="A163" s="264" t="s">
        <v>98</v>
      </c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6"/>
      <c r="M163" s="20" t="s">
        <v>174</v>
      </c>
      <c r="N163" s="264"/>
      <c r="O163" s="265"/>
      <c r="P163" s="265"/>
      <c r="Q163" s="265"/>
      <c r="R163" s="266"/>
      <c r="S163" s="310"/>
      <c r="T163" s="311"/>
      <c r="U163" s="311"/>
      <c r="V163" s="312"/>
    </row>
    <row r="164" spans="1:22" s="4" customFormat="1" ht="20.25" customHeight="1">
      <c r="A164" s="264" t="s">
        <v>99</v>
      </c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6"/>
      <c r="M164" s="20" t="s">
        <v>175</v>
      </c>
      <c r="N164" s="264"/>
      <c r="O164" s="265"/>
      <c r="P164" s="265"/>
      <c r="Q164" s="265"/>
      <c r="R164" s="266"/>
      <c r="S164" s="310"/>
      <c r="T164" s="311"/>
      <c r="U164" s="311"/>
      <c r="V164" s="312"/>
    </row>
    <row r="165" spans="1:22" s="4" customFormat="1" ht="20.25" customHeight="1">
      <c r="A165" s="184" t="s">
        <v>210</v>
      </c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6"/>
      <c r="M165" s="20" t="s">
        <v>176</v>
      </c>
      <c r="N165" s="270"/>
      <c r="O165" s="271"/>
      <c r="P165" s="271"/>
      <c r="Q165" s="271"/>
      <c r="R165" s="272"/>
      <c r="S165" s="310"/>
      <c r="T165" s="311"/>
      <c r="U165" s="311"/>
      <c r="V165" s="312"/>
    </row>
    <row r="166" spans="1:22" s="4" customFormat="1" ht="20.25" customHeight="1">
      <c r="A166" s="264" t="s">
        <v>101</v>
      </c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6"/>
      <c r="M166" s="20" t="s">
        <v>177</v>
      </c>
      <c r="N166" s="264"/>
      <c r="O166" s="265"/>
      <c r="P166" s="265"/>
      <c r="Q166" s="265"/>
      <c r="R166" s="266"/>
      <c r="S166" s="310"/>
      <c r="T166" s="311"/>
      <c r="U166" s="311"/>
      <c r="V166" s="312"/>
    </row>
    <row r="167" spans="1:22" s="4" customFormat="1" ht="37.5" customHeight="1">
      <c r="A167" s="155" t="s">
        <v>26</v>
      </c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7"/>
      <c r="M167" s="17" t="s">
        <v>116</v>
      </c>
      <c r="N167" s="158" t="s">
        <v>68</v>
      </c>
      <c r="O167" s="159"/>
      <c r="P167" s="159"/>
      <c r="Q167" s="159"/>
      <c r="R167" s="159"/>
      <c r="S167" s="159"/>
      <c r="T167" s="159"/>
      <c r="U167" s="159"/>
      <c r="V167" s="160"/>
    </row>
    <row r="168" spans="1:22" s="4" customFormat="1" ht="20.25" customHeight="1">
      <c r="A168" s="273" t="s">
        <v>102</v>
      </c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  <c r="L168" s="275"/>
      <c r="M168" s="208" t="s">
        <v>178</v>
      </c>
      <c r="N168" s="273"/>
      <c r="O168" s="274"/>
      <c r="P168" s="274"/>
      <c r="Q168" s="274"/>
      <c r="R168" s="275"/>
      <c r="S168" s="316"/>
      <c r="T168" s="317"/>
      <c r="U168" s="317"/>
      <c r="V168" s="318"/>
    </row>
    <row r="169" spans="1:22" s="4" customFormat="1" ht="20.25" customHeight="1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8"/>
      <c r="M169" s="209"/>
      <c r="N169" s="276"/>
      <c r="O169" s="277"/>
      <c r="P169" s="277"/>
      <c r="Q169" s="277"/>
      <c r="R169" s="278"/>
      <c r="S169" s="319"/>
      <c r="T169" s="320"/>
      <c r="U169" s="320"/>
      <c r="V169" s="321"/>
    </row>
    <row r="170" spans="1:22" s="4" customFormat="1" ht="20.25" customHeight="1">
      <c r="A170" s="264" t="s">
        <v>103</v>
      </c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6"/>
      <c r="M170" s="20" t="s">
        <v>179</v>
      </c>
      <c r="N170" s="264"/>
      <c r="O170" s="265"/>
      <c r="P170" s="265"/>
      <c r="Q170" s="265"/>
      <c r="R170" s="266"/>
      <c r="S170" s="310"/>
      <c r="T170" s="311"/>
      <c r="U170" s="311"/>
      <c r="V170" s="312"/>
    </row>
    <row r="171" spans="1:22" s="4" customFormat="1" ht="20.25" customHeight="1">
      <c r="A171" s="264" t="s">
        <v>104</v>
      </c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6"/>
      <c r="M171" s="20" t="s">
        <v>180</v>
      </c>
      <c r="N171" s="184"/>
      <c r="O171" s="185"/>
      <c r="P171" s="185"/>
      <c r="Q171" s="185"/>
      <c r="R171" s="186"/>
      <c r="S171" s="310"/>
      <c r="T171" s="311"/>
      <c r="U171" s="311"/>
      <c r="V171" s="312"/>
    </row>
    <row r="172" spans="1:22" s="4" customFormat="1" ht="20.25" customHeight="1">
      <c r="A172" s="264" t="s">
        <v>105</v>
      </c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6"/>
      <c r="M172" s="20" t="s">
        <v>181</v>
      </c>
      <c r="N172" s="264"/>
      <c r="O172" s="265"/>
      <c r="P172" s="265"/>
      <c r="Q172" s="265"/>
      <c r="R172" s="266"/>
      <c r="S172" s="310"/>
      <c r="T172" s="311"/>
      <c r="U172" s="311"/>
      <c r="V172" s="312"/>
    </row>
    <row r="173" spans="1:22" s="4" customFormat="1" ht="20.25" customHeight="1">
      <c r="A173" s="264" t="s">
        <v>106</v>
      </c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6"/>
      <c r="M173" s="20" t="s">
        <v>182</v>
      </c>
      <c r="N173" s="184"/>
      <c r="O173" s="185"/>
      <c r="P173" s="185"/>
      <c r="Q173" s="185"/>
      <c r="R173" s="186"/>
      <c r="S173" s="310"/>
      <c r="T173" s="311"/>
      <c r="U173" s="311"/>
      <c r="V173" s="312"/>
    </row>
    <row r="174" spans="1:22" s="4" customFormat="1" ht="20.25" customHeight="1">
      <c r="A174" s="270" t="s">
        <v>107</v>
      </c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2"/>
      <c r="M174" s="20" t="s">
        <v>183</v>
      </c>
      <c r="N174" s="270"/>
      <c r="O174" s="271"/>
      <c r="P174" s="271"/>
      <c r="Q174" s="271"/>
      <c r="R174" s="272"/>
      <c r="S174" s="310"/>
      <c r="T174" s="311"/>
      <c r="U174" s="311"/>
      <c r="V174" s="312"/>
    </row>
    <row r="175" spans="1:22" s="4" customFormat="1" ht="18.75" customHeight="1">
      <c r="A175" s="273" t="s">
        <v>83</v>
      </c>
      <c r="B175" s="274"/>
      <c r="C175" s="274"/>
      <c r="D175" s="274"/>
      <c r="E175" s="274"/>
      <c r="F175" s="274"/>
      <c r="G175" s="274"/>
      <c r="H175" s="274"/>
      <c r="I175" s="274"/>
      <c r="J175" s="274"/>
      <c r="K175" s="274"/>
      <c r="L175" s="275"/>
      <c r="M175" s="208" t="s">
        <v>184</v>
      </c>
      <c r="N175" s="273"/>
      <c r="O175" s="274"/>
      <c r="P175" s="274"/>
      <c r="Q175" s="274"/>
      <c r="R175" s="275"/>
      <c r="S175" s="316"/>
      <c r="T175" s="317"/>
      <c r="U175" s="317"/>
      <c r="V175" s="318"/>
    </row>
    <row r="176" spans="1:22" s="4" customFormat="1" ht="18.75">
      <c r="A176" s="279"/>
      <c r="B176" s="280"/>
      <c r="C176" s="280"/>
      <c r="D176" s="280"/>
      <c r="E176" s="280"/>
      <c r="F176" s="280"/>
      <c r="G176" s="280"/>
      <c r="H176" s="280"/>
      <c r="I176" s="280"/>
      <c r="J176" s="280"/>
      <c r="K176" s="280"/>
      <c r="L176" s="281"/>
      <c r="M176" s="282"/>
      <c r="N176" s="279"/>
      <c r="O176" s="280"/>
      <c r="P176" s="280"/>
      <c r="Q176" s="280"/>
      <c r="R176" s="281"/>
      <c r="S176" s="322"/>
      <c r="T176" s="323"/>
      <c r="U176" s="323"/>
      <c r="V176" s="324"/>
    </row>
    <row r="177" spans="1:22" s="4" customFormat="1" ht="18.75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8"/>
      <c r="M177" s="209"/>
      <c r="N177" s="276"/>
      <c r="O177" s="277"/>
      <c r="P177" s="277"/>
      <c r="Q177" s="277"/>
      <c r="R177" s="278"/>
      <c r="S177" s="319"/>
      <c r="T177" s="320"/>
      <c r="U177" s="320"/>
      <c r="V177" s="321"/>
    </row>
    <row r="178" spans="1:22" s="4" customFormat="1" ht="20.25" customHeight="1">
      <c r="A178" s="264" t="s">
        <v>108</v>
      </c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6"/>
      <c r="M178" s="20" t="s">
        <v>185</v>
      </c>
      <c r="N178" s="264"/>
      <c r="O178" s="265"/>
      <c r="P178" s="265"/>
      <c r="Q178" s="265"/>
      <c r="R178" s="266"/>
      <c r="S178" s="310"/>
      <c r="T178" s="311"/>
      <c r="U178" s="311"/>
      <c r="V178" s="312"/>
    </row>
    <row r="179" spans="1:22" s="4" customFormat="1" ht="20.25" customHeight="1">
      <c r="A179" s="264" t="s">
        <v>109</v>
      </c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6"/>
      <c r="M179" s="20" t="s">
        <v>186</v>
      </c>
      <c r="N179" s="264"/>
      <c r="O179" s="265"/>
      <c r="P179" s="265"/>
      <c r="Q179" s="265"/>
      <c r="R179" s="266"/>
      <c r="S179" s="310"/>
      <c r="T179" s="311"/>
      <c r="U179" s="311"/>
      <c r="V179" s="312"/>
    </row>
    <row r="180" spans="1:22" s="4" customFormat="1" ht="18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1"/>
      <c r="R180" s="1"/>
      <c r="S180" s="1"/>
      <c r="T180" s="1"/>
      <c r="U180" s="1"/>
      <c r="V180" s="1"/>
    </row>
    <row r="181" spans="1:22" s="4" customFormat="1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1"/>
      <c r="R181" s="1"/>
      <c r="S181" s="1"/>
      <c r="T181" s="1"/>
      <c r="U181" s="1"/>
      <c r="V181" s="1"/>
    </row>
    <row r="182" spans="1:22" s="4" customFormat="1" ht="18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  <c r="S182" s="1"/>
      <c r="T182" s="1"/>
      <c r="U182" s="1"/>
      <c r="V182" s="1"/>
    </row>
    <row r="183" spans="1:22" s="44" customFormat="1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1"/>
      <c r="R183" s="1"/>
      <c r="S183" s="1"/>
      <c r="T183" s="1"/>
      <c r="U183" s="1"/>
      <c r="V183" s="1"/>
    </row>
    <row r="184" spans="1:22" s="44" customFormat="1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  <c r="S184" s="1"/>
      <c r="T184" s="1"/>
      <c r="U184" s="1"/>
      <c r="V184" s="1"/>
    </row>
    <row r="185" spans="1:22" s="44" customFormat="1" ht="18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</row>
    <row r="186" spans="1:22" s="44" customFormat="1" ht="18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1"/>
      <c r="R186" s="1"/>
      <c r="S186" s="1"/>
      <c r="T186" s="1"/>
      <c r="U186" s="1"/>
      <c r="V186" s="1"/>
    </row>
    <row r="187" spans="1:22" s="44" customFormat="1" ht="18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</row>
    <row r="188" spans="1:22" s="44" customFormat="1" ht="18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</row>
    <row r="189" spans="1:22" s="44" customFormat="1" ht="10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</row>
    <row r="190" spans="1:22" s="21" customFormat="1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</row>
    <row r="191" spans="1:22" s="21" customFormat="1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</row>
    <row r="192" spans="1:22" s="22" customFormat="1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</row>
    <row r="193" spans="1:22" s="4" customFormat="1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</row>
    <row r="194" spans="1:22" s="4" customFormat="1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</row>
    <row r="195" spans="1:22" s="4" customFormat="1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</row>
    <row r="196" spans="1:22" s="4" customFormat="1" ht="10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</row>
    <row r="197" spans="1:22" s="4" customFormat="1" ht="57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  <c r="S197" s="1"/>
      <c r="T197" s="1"/>
      <c r="U197" s="1"/>
      <c r="V197" s="1"/>
    </row>
    <row r="198" spans="1:22" s="21" customFormat="1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1"/>
      <c r="R198" s="1"/>
      <c r="S198" s="1"/>
      <c r="T198" s="1"/>
      <c r="U198" s="1"/>
      <c r="V198" s="1"/>
    </row>
    <row r="199" spans="1:22" s="4" customFormat="1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1"/>
      <c r="R199" s="1"/>
      <c r="S199" s="1"/>
      <c r="T199" s="1"/>
      <c r="U199" s="1"/>
      <c r="V199" s="1"/>
    </row>
    <row r="200" spans="1:22" s="4" customFormat="1" ht="4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1"/>
      <c r="R200" s="1"/>
      <c r="S200" s="1"/>
      <c r="T200" s="1"/>
      <c r="U200" s="1"/>
      <c r="V200" s="1"/>
    </row>
    <row r="201" spans="1:22" s="4" customFormat="1" ht="18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1"/>
      <c r="R201" s="1"/>
      <c r="S201" s="1"/>
      <c r="T201" s="1"/>
      <c r="U201" s="1"/>
      <c r="V201" s="1"/>
    </row>
    <row r="202" spans="1:22" s="4" customFormat="1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</row>
    <row r="203" spans="1:22" s="4" customFormat="1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  <c r="S203" s="1"/>
      <c r="T203" s="1"/>
      <c r="U203" s="1"/>
      <c r="V203" s="1"/>
    </row>
    <row r="204" spans="1:22" s="4" customFormat="1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1"/>
      <c r="R204" s="1"/>
      <c r="S204" s="1"/>
      <c r="T204" s="1"/>
      <c r="U204" s="1"/>
      <c r="V204" s="1"/>
    </row>
    <row r="205" spans="1:22" s="4" customFormat="1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1"/>
      <c r="R205" s="1"/>
      <c r="S205" s="1"/>
      <c r="T205" s="1"/>
      <c r="U205" s="1"/>
      <c r="V205" s="1"/>
    </row>
    <row r="206" spans="1:22" s="4" customFormat="1" ht="18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1"/>
      <c r="R206" s="1"/>
      <c r="S206" s="1"/>
      <c r="T206" s="1"/>
      <c r="U206" s="1"/>
      <c r="V206" s="1"/>
    </row>
    <row r="207" spans="1:22" s="4" customFormat="1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1"/>
      <c r="R207" s="1"/>
      <c r="S207" s="1"/>
      <c r="T207" s="1"/>
      <c r="U207" s="1"/>
      <c r="V207" s="1"/>
    </row>
    <row r="208" spans="1:22" s="4" customFormat="1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1"/>
      <c r="R208" s="1"/>
      <c r="S208" s="1"/>
      <c r="T208" s="1"/>
      <c r="U208" s="1"/>
      <c r="V208" s="1"/>
    </row>
    <row r="209" spans="1:22" s="4" customFormat="1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1"/>
      <c r="R209" s="1"/>
      <c r="S209" s="1"/>
      <c r="T209" s="1"/>
      <c r="U209" s="1"/>
      <c r="V209" s="1"/>
    </row>
    <row r="210" spans="1:22" s="4" customFormat="1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1"/>
      <c r="R210" s="1"/>
      <c r="S210" s="1"/>
      <c r="T210" s="1"/>
      <c r="U210" s="1"/>
      <c r="V210" s="1"/>
    </row>
    <row r="211" spans="1:22" s="4" customFormat="1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1"/>
      <c r="R211" s="1"/>
      <c r="S211" s="1"/>
      <c r="T211" s="1"/>
      <c r="U211" s="1"/>
      <c r="V211" s="1"/>
    </row>
    <row r="212" spans="1:22" s="4" customFormat="1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1"/>
      <c r="R212" s="1"/>
      <c r="S212" s="1"/>
      <c r="T212" s="1"/>
      <c r="U212" s="1"/>
      <c r="V212" s="1"/>
    </row>
    <row r="213" spans="1:22" s="4" customFormat="1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1"/>
      <c r="R213" s="1"/>
      <c r="S213" s="1"/>
      <c r="T213" s="1"/>
      <c r="U213" s="1"/>
      <c r="V213" s="1"/>
    </row>
    <row r="214" spans="1:22" s="4" customFormat="1" ht="35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1"/>
      <c r="R214" s="1"/>
      <c r="S214" s="1"/>
      <c r="T214" s="1"/>
      <c r="U214" s="1"/>
      <c r="V214" s="1"/>
    </row>
    <row r="215" spans="1:22" s="4" customFormat="1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1"/>
      <c r="R215" s="1"/>
      <c r="S215" s="1"/>
      <c r="T215" s="1"/>
      <c r="U215" s="1"/>
      <c r="V215" s="1"/>
    </row>
    <row r="216" spans="1:22" s="4" customFormat="1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/>
      <c r="Q216" s="1"/>
      <c r="R216" s="1"/>
      <c r="S216" s="1"/>
      <c r="T216" s="1"/>
      <c r="U216" s="1"/>
      <c r="V216" s="1"/>
    </row>
    <row r="217" spans="1:22" s="4" customFormat="1" ht="18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1"/>
      <c r="R217" s="1"/>
      <c r="S217" s="1"/>
      <c r="T217" s="1"/>
      <c r="U217" s="1"/>
      <c r="V217" s="1"/>
    </row>
    <row r="218" spans="1:22" s="4" customFormat="1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1"/>
      <c r="R218" s="1"/>
      <c r="S218" s="1"/>
      <c r="T218" s="1"/>
      <c r="U218" s="1"/>
      <c r="V218" s="1"/>
    </row>
    <row r="219" spans="1:22" s="4" customFormat="1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/>
      <c r="Q219" s="1"/>
      <c r="R219" s="1"/>
      <c r="S219" s="1"/>
      <c r="T219" s="1"/>
      <c r="U219" s="1"/>
      <c r="V219" s="1"/>
    </row>
    <row r="220" spans="1:22" s="4" customFormat="1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1"/>
      <c r="R220" s="1"/>
      <c r="S220" s="1"/>
      <c r="T220" s="1"/>
      <c r="U220" s="1"/>
      <c r="V220" s="1"/>
    </row>
    <row r="221" spans="1:22" s="4" customFormat="1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1"/>
      <c r="R221" s="1"/>
      <c r="S221" s="1"/>
      <c r="T221" s="1"/>
      <c r="U221" s="1"/>
      <c r="V221" s="1"/>
    </row>
    <row r="222" spans="1:22" s="4" customFormat="1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1"/>
      <c r="R222" s="1"/>
      <c r="S222" s="1"/>
      <c r="T222" s="1"/>
      <c r="U222" s="1"/>
      <c r="V222" s="1"/>
    </row>
    <row r="223" spans="1:22" s="4" customFormat="1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/>
      <c r="Q223" s="1"/>
      <c r="R223" s="1"/>
      <c r="S223" s="1"/>
      <c r="T223" s="1"/>
      <c r="U223" s="1"/>
      <c r="V223" s="1"/>
    </row>
    <row r="224" spans="1:22" s="4" customFormat="1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/>
      <c r="Q224" s="1"/>
      <c r="R224" s="1"/>
      <c r="S224" s="1"/>
      <c r="T224" s="1"/>
      <c r="U224" s="1"/>
      <c r="V224" s="1"/>
    </row>
    <row r="225" spans="1:22" s="4" customFormat="1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/>
      <c r="Q225" s="1"/>
      <c r="R225" s="1"/>
      <c r="S225" s="1"/>
      <c r="T225" s="1"/>
      <c r="U225" s="1"/>
      <c r="V225" s="1"/>
    </row>
    <row r="226" spans="1:22" s="4" customFormat="1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1"/>
      <c r="R226" s="1"/>
      <c r="S226" s="1"/>
      <c r="T226" s="1"/>
      <c r="U226" s="1"/>
      <c r="V226" s="1"/>
    </row>
    <row r="227" spans="1:22" s="21" customFormat="1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1"/>
      <c r="R227" s="1"/>
      <c r="S227" s="1"/>
      <c r="T227" s="1"/>
      <c r="U227" s="1"/>
      <c r="V227" s="1"/>
    </row>
    <row r="228" spans="1:22" s="4" customFormat="1" ht="18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1"/>
      <c r="R228" s="1"/>
      <c r="S228" s="1"/>
      <c r="T228" s="1"/>
      <c r="U228" s="1"/>
      <c r="V228" s="1"/>
    </row>
    <row r="229" spans="1:22" s="4" customFormat="1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1"/>
      <c r="R229" s="1"/>
      <c r="S229" s="1"/>
      <c r="T229" s="1"/>
      <c r="U229" s="1"/>
      <c r="V229" s="1"/>
    </row>
    <row r="230" spans="1:22" s="4" customFormat="1" ht="18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1"/>
      <c r="R230" s="1"/>
      <c r="S230" s="1"/>
      <c r="T230" s="1"/>
      <c r="U230" s="1"/>
      <c r="V230" s="1"/>
    </row>
    <row r="231" spans="1:22" s="45" customFormat="1" ht="22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1"/>
      <c r="R231" s="1"/>
      <c r="S231" s="1"/>
      <c r="T231" s="1"/>
      <c r="U231" s="1"/>
      <c r="V231" s="1"/>
    </row>
    <row r="232" spans="1:22" s="46" customFormat="1" ht="18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1"/>
      <c r="R232" s="1"/>
      <c r="S232" s="1"/>
      <c r="T232" s="1"/>
      <c r="U232" s="1"/>
      <c r="V232" s="1"/>
    </row>
    <row r="233" spans="1:22" s="4" customFormat="1" ht="22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"/>
      <c r="Q233" s="1"/>
      <c r="R233" s="1"/>
      <c r="S233" s="1"/>
      <c r="T233" s="1"/>
      <c r="U233" s="1"/>
      <c r="V233" s="1"/>
    </row>
  </sheetData>
  <mergeCells count="348">
    <mergeCell ref="A178:L178"/>
    <mergeCell ref="N178:R178"/>
    <mergeCell ref="S178:V178"/>
    <mergeCell ref="A172:L172"/>
    <mergeCell ref="N172:R172"/>
    <mergeCell ref="S172:V172"/>
    <mergeCell ref="A173:L173"/>
    <mergeCell ref="N173:R173"/>
    <mergeCell ref="S173:V173"/>
    <mergeCell ref="A179:L179"/>
    <mergeCell ref="N179:R179"/>
    <mergeCell ref="S179:V179"/>
    <mergeCell ref="A174:L174"/>
    <mergeCell ref="N174:R174"/>
    <mergeCell ref="S174:V174"/>
    <mergeCell ref="A175:L177"/>
    <mergeCell ref="M175:M177"/>
    <mergeCell ref="N175:R177"/>
    <mergeCell ref="S175:V177"/>
    <mergeCell ref="A170:L170"/>
    <mergeCell ref="N170:R170"/>
    <mergeCell ref="S170:V170"/>
    <mergeCell ref="A171:L171"/>
    <mergeCell ref="N171:R171"/>
    <mergeCell ref="S171:V171"/>
    <mergeCell ref="A167:L167"/>
    <mergeCell ref="N167:V167"/>
    <mergeCell ref="A168:L169"/>
    <mergeCell ref="M168:M169"/>
    <mergeCell ref="N168:R169"/>
    <mergeCell ref="S168:V169"/>
    <mergeCell ref="A165:L165"/>
    <mergeCell ref="N165:R165"/>
    <mergeCell ref="S165:V165"/>
    <mergeCell ref="A166:L166"/>
    <mergeCell ref="N166:R166"/>
    <mergeCell ref="S166:V166"/>
    <mergeCell ref="A163:L163"/>
    <mergeCell ref="N163:R163"/>
    <mergeCell ref="S163:V163"/>
    <mergeCell ref="A164:L164"/>
    <mergeCell ref="N164:R164"/>
    <mergeCell ref="S164:V164"/>
    <mergeCell ref="A161:L161"/>
    <mergeCell ref="N161:R161"/>
    <mergeCell ref="S161:V161"/>
    <mergeCell ref="A162:L162"/>
    <mergeCell ref="N162:R162"/>
    <mergeCell ref="S162:V162"/>
    <mergeCell ref="A159:L159"/>
    <mergeCell ref="N159:R159"/>
    <mergeCell ref="S159:V159"/>
    <mergeCell ref="A160:L160"/>
    <mergeCell ref="N160:R160"/>
    <mergeCell ref="S160:V160"/>
    <mergeCell ref="A157:L157"/>
    <mergeCell ref="N157:R157"/>
    <mergeCell ref="S157:V157"/>
    <mergeCell ref="A158:L158"/>
    <mergeCell ref="N158:R158"/>
    <mergeCell ref="S158:V158"/>
    <mergeCell ref="A155:L155"/>
    <mergeCell ref="N155:R155"/>
    <mergeCell ref="S155:V155"/>
    <mergeCell ref="A156:L156"/>
    <mergeCell ref="N156:R156"/>
    <mergeCell ref="S156:V156"/>
    <mergeCell ref="A153:L153"/>
    <mergeCell ref="N153:R153"/>
    <mergeCell ref="S153:V153"/>
    <mergeCell ref="A154:L154"/>
    <mergeCell ref="N154:R154"/>
    <mergeCell ref="S154:V154"/>
    <mergeCell ref="A149:L149"/>
    <mergeCell ref="N149:R149"/>
    <mergeCell ref="S149:V149"/>
    <mergeCell ref="A150:L152"/>
    <mergeCell ref="M150:M152"/>
    <mergeCell ref="N150:R152"/>
    <mergeCell ref="S150:V152"/>
    <mergeCell ref="A147:L147"/>
    <mergeCell ref="N147:R147"/>
    <mergeCell ref="S147:V147"/>
    <mergeCell ref="A148:L148"/>
    <mergeCell ref="N148:R148"/>
    <mergeCell ref="S148:V148"/>
    <mergeCell ref="A145:L145"/>
    <mergeCell ref="N145:R145"/>
    <mergeCell ref="S145:V145"/>
    <mergeCell ref="A146:L146"/>
    <mergeCell ref="N146:R146"/>
    <mergeCell ref="S146:V146"/>
    <mergeCell ref="A142:L142"/>
    <mergeCell ref="N142:R142"/>
    <mergeCell ref="S142:V142"/>
    <mergeCell ref="A143:L144"/>
    <mergeCell ref="M143:M144"/>
    <mergeCell ref="N143:R144"/>
    <mergeCell ref="S143:V144"/>
    <mergeCell ref="A140:L140"/>
    <mergeCell ref="N140:R140"/>
    <mergeCell ref="S140:V140"/>
    <mergeCell ref="A141:L141"/>
    <mergeCell ref="N141:R141"/>
    <mergeCell ref="S141:V141"/>
    <mergeCell ref="A138:L138"/>
    <mergeCell ref="N138:R138"/>
    <mergeCell ref="S138:V138"/>
    <mergeCell ref="A139:L139"/>
    <mergeCell ref="N139:R139"/>
    <mergeCell ref="S139:V139"/>
    <mergeCell ref="A136:L136"/>
    <mergeCell ref="N136:R136"/>
    <mergeCell ref="S136:V136"/>
    <mergeCell ref="A137:L137"/>
    <mergeCell ref="N137:R137"/>
    <mergeCell ref="S137:V137"/>
    <mergeCell ref="A134:L134"/>
    <mergeCell ref="N134:R134"/>
    <mergeCell ref="S134:V134"/>
    <mergeCell ref="A135:L135"/>
    <mergeCell ref="N135:R135"/>
    <mergeCell ref="S135:V135"/>
    <mergeCell ref="A132:L132"/>
    <mergeCell ref="N132:R132"/>
    <mergeCell ref="S132:V132"/>
    <mergeCell ref="A133:L133"/>
    <mergeCell ref="N133:R133"/>
    <mergeCell ref="S133:V133"/>
    <mergeCell ref="A130:L130"/>
    <mergeCell ref="N130:R130"/>
    <mergeCell ref="S130:V130"/>
    <mergeCell ref="A131:L131"/>
    <mergeCell ref="N131:R131"/>
    <mergeCell ref="S131:V131"/>
    <mergeCell ref="A128:L128"/>
    <mergeCell ref="N128:R128"/>
    <mergeCell ref="S128:V128"/>
    <mergeCell ref="A129:L129"/>
    <mergeCell ref="N129:R129"/>
    <mergeCell ref="S129:V129"/>
    <mergeCell ref="A123:L123"/>
    <mergeCell ref="N123:V123"/>
    <mergeCell ref="A124:L126"/>
    <mergeCell ref="M124:M127"/>
    <mergeCell ref="N124:R126"/>
    <mergeCell ref="S124:V126"/>
    <mergeCell ref="A127:L127"/>
    <mergeCell ref="N127:R127"/>
    <mergeCell ref="S127:V127"/>
    <mergeCell ref="A119:L121"/>
    <mergeCell ref="M119:M121"/>
    <mergeCell ref="N119:V121"/>
    <mergeCell ref="A122:L122"/>
    <mergeCell ref="N122:V122"/>
    <mergeCell ref="A117:L117"/>
    <mergeCell ref="N117:V117"/>
    <mergeCell ref="A118:L118"/>
    <mergeCell ref="N118:V118"/>
    <mergeCell ref="A115:L115"/>
    <mergeCell ref="N115:V115"/>
    <mergeCell ref="A116:L116"/>
    <mergeCell ref="N116:V116"/>
    <mergeCell ref="A112:L113"/>
    <mergeCell ref="M112:M113"/>
    <mergeCell ref="N112:V113"/>
    <mergeCell ref="A114:L114"/>
    <mergeCell ref="N114:V114"/>
    <mergeCell ref="A110:L110"/>
    <mergeCell ref="N110:V110"/>
    <mergeCell ref="A111:L111"/>
    <mergeCell ref="N111:V111"/>
    <mergeCell ref="A108:L108"/>
    <mergeCell ref="N108:V108"/>
    <mergeCell ref="A109:L109"/>
    <mergeCell ref="N109:V109"/>
    <mergeCell ref="A106:L106"/>
    <mergeCell ref="N106:V106"/>
    <mergeCell ref="A107:L107"/>
    <mergeCell ref="N107:V107"/>
    <mergeCell ref="A104:L104"/>
    <mergeCell ref="N104:V104"/>
    <mergeCell ref="A105:L105"/>
    <mergeCell ref="N105:V105"/>
    <mergeCell ref="A102:L102"/>
    <mergeCell ref="N102:V102"/>
    <mergeCell ref="A103:L103"/>
    <mergeCell ref="N103:V103"/>
    <mergeCell ref="A100:L100"/>
    <mergeCell ref="N100:V100"/>
    <mergeCell ref="A101:L101"/>
    <mergeCell ref="N101:V101"/>
    <mergeCell ref="A98:L98"/>
    <mergeCell ref="N98:V98"/>
    <mergeCell ref="A99:L99"/>
    <mergeCell ref="N99:V99"/>
    <mergeCell ref="A94:L96"/>
    <mergeCell ref="M94:M96"/>
    <mergeCell ref="N94:V96"/>
    <mergeCell ref="A97:L97"/>
    <mergeCell ref="N97:V97"/>
    <mergeCell ref="A92:L92"/>
    <mergeCell ref="N92:V92"/>
    <mergeCell ref="A93:L93"/>
    <mergeCell ref="N93:V93"/>
    <mergeCell ref="A90:L90"/>
    <mergeCell ref="N90:V90"/>
    <mergeCell ref="A91:L91"/>
    <mergeCell ref="N91:V91"/>
    <mergeCell ref="A87:L88"/>
    <mergeCell ref="M87:M88"/>
    <mergeCell ref="N87:V88"/>
    <mergeCell ref="A89:L89"/>
    <mergeCell ref="N89:V89"/>
    <mergeCell ref="A85:L85"/>
    <mergeCell ref="N85:V85"/>
    <mergeCell ref="A86:L86"/>
    <mergeCell ref="N86:V86"/>
    <mergeCell ref="A83:L83"/>
    <mergeCell ref="N83:V83"/>
    <mergeCell ref="A84:L84"/>
    <mergeCell ref="N84:V84"/>
    <mergeCell ref="A81:L81"/>
    <mergeCell ref="N81:V81"/>
    <mergeCell ref="A82:L82"/>
    <mergeCell ref="N82:V82"/>
    <mergeCell ref="A79:L79"/>
    <mergeCell ref="N79:V79"/>
    <mergeCell ref="A80:L80"/>
    <mergeCell ref="N80:V80"/>
    <mergeCell ref="A77:L77"/>
    <mergeCell ref="N77:V77"/>
    <mergeCell ref="A78:L78"/>
    <mergeCell ref="N78:V78"/>
    <mergeCell ref="A75:L75"/>
    <mergeCell ref="N75:V75"/>
    <mergeCell ref="A76:L76"/>
    <mergeCell ref="N76:V76"/>
    <mergeCell ref="A73:L73"/>
    <mergeCell ref="N73:V73"/>
    <mergeCell ref="A74:L74"/>
    <mergeCell ref="N74:V74"/>
    <mergeCell ref="A71:L71"/>
    <mergeCell ref="N71:V71"/>
    <mergeCell ref="A72:L72"/>
    <mergeCell ref="N72:V72"/>
    <mergeCell ref="A69:L69"/>
    <mergeCell ref="N69:V69"/>
    <mergeCell ref="A70:L70"/>
    <mergeCell ref="N70:V70"/>
    <mergeCell ref="A67:L67"/>
    <mergeCell ref="N67:V67"/>
    <mergeCell ref="A68:L68"/>
    <mergeCell ref="N68:V68"/>
    <mergeCell ref="A65:L66"/>
    <mergeCell ref="M65:M66"/>
    <mergeCell ref="N65:R66"/>
    <mergeCell ref="S65:V66"/>
    <mergeCell ref="A63:L64"/>
    <mergeCell ref="M63:M64"/>
    <mergeCell ref="N63:R64"/>
    <mergeCell ref="S63:V64"/>
    <mergeCell ref="A61:L61"/>
    <mergeCell ref="N61:R61"/>
    <mergeCell ref="S61:V61"/>
    <mergeCell ref="A62:L62"/>
    <mergeCell ref="N62:R62"/>
    <mergeCell ref="S62:V62"/>
    <mergeCell ref="A59:L59"/>
    <mergeCell ref="N59:R59"/>
    <mergeCell ref="S59:V59"/>
    <mergeCell ref="A60:L60"/>
    <mergeCell ref="N60:R60"/>
    <mergeCell ref="S60:V60"/>
    <mergeCell ref="A56:L56"/>
    <mergeCell ref="N56:R56"/>
    <mergeCell ref="S56:V56"/>
    <mergeCell ref="A57:L58"/>
    <mergeCell ref="M57:M58"/>
    <mergeCell ref="N57:R58"/>
    <mergeCell ref="S57:V58"/>
    <mergeCell ref="A54:L54"/>
    <mergeCell ref="N54:R54"/>
    <mergeCell ref="S54:V54"/>
    <mergeCell ref="A55:L55"/>
    <mergeCell ref="N55:V55"/>
    <mergeCell ref="A52:L52"/>
    <mergeCell ref="N52:R52"/>
    <mergeCell ref="S52:V52"/>
    <mergeCell ref="A53:L53"/>
    <mergeCell ref="N53:R53"/>
    <mergeCell ref="S53:V53"/>
    <mergeCell ref="A50:L50"/>
    <mergeCell ref="N50:R50"/>
    <mergeCell ref="S50:V50"/>
    <mergeCell ref="A51:L51"/>
    <mergeCell ref="N51:R51"/>
    <mergeCell ref="S51:V51"/>
    <mergeCell ref="A48:L49"/>
    <mergeCell ref="M48:M49"/>
    <mergeCell ref="N48:R49"/>
    <mergeCell ref="S48:V49"/>
    <mergeCell ref="A42:V42"/>
    <mergeCell ref="A44:V45"/>
    <mergeCell ref="A47:L47"/>
    <mergeCell ref="N47:V47"/>
    <mergeCell ref="A43:V43"/>
    <mergeCell ref="A35:V35"/>
    <mergeCell ref="A38:V38"/>
    <mergeCell ref="A40:V41"/>
    <mergeCell ref="A39:V39"/>
    <mergeCell ref="A36:V36"/>
    <mergeCell ref="D29:R29"/>
    <mergeCell ref="T29:V29"/>
    <mergeCell ref="A31:V31"/>
    <mergeCell ref="A33:V34"/>
    <mergeCell ref="T24:V26"/>
    <mergeCell ref="A25:C26"/>
    <mergeCell ref="D25:R26"/>
    <mergeCell ref="T27:V28"/>
    <mergeCell ref="A28:C28"/>
    <mergeCell ref="D28:R28"/>
    <mergeCell ref="T19:V20"/>
    <mergeCell ref="A20:C20"/>
    <mergeCell ref="D20:R20"/>
    <mergeCell ref="T21:V23"/>
    <mergeCell ref="A22:C23"/>
    <mergeCell ref="D22:R23"/>
    <mergeCell ref="S17:S18"/>
    <mergeCell ref="T17:V18"/>
    <mergeCell ref="A18:C18"/>
    <mergeCell ref="D18:R18"/>
    <mergeCell ref="T14:V14"/>
    <mergeCell ref="T15:V15"/>
    <mergeCell ref="A16:C16"/>
    <mergeCell ref="D16:R16"/>
    <mergeCell ref="T16:V16"/>
    <mergeCell ref="N10:Q10"/>
    <mergeCell ref="S10:V10"/>
    <mergeCell ref="K13:L13"/>
    <mergeCell ref="T13:V13"/>
    <mergeCell ref="Q11:R11"/>
    <mergeCell ref="N2:V2"/>
    <mergeCell ref="N4:V4"/>
    <mergeCell ref="N8:V8"/>
    <mergeCell ref="N9:Q9"/>
    <mergeCell ref="S9:V9"/>
    <mergeCell ref="N5:V7"/>
  </mergeCells>
  <printOptions/>
  <pageMargins left="0.56" right="0.29" top="0.24" bottom="0.23" header="0.27" footer="0.25"/>
  <pageSetup horizontalDpi="600" verticalDpi="600" orientation="portrait" paperSize="9" scale="57" r:id="rId1"/>
  <rowBreaks count="2" manualBreakCount="2">
    <brk id="43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workbookViewId="0" topLeftCell="A16">
      <selection activeCell="P45" sqref="P45"/>
    </sheetView>
  </sheetViews>
  <sheetFormatPr defaultColWidth="9.00390625" defaultRowHeight="12.75"/>
  <cols>
    <col min="1" max="6" width="9.125" style="65" customWidth="1"/>
    <col min="7" max="7" width="5.625" style="65" customWidth="1"/>
    <col min="8" max="8" width="19.375" style="67" customWidth="1"/>
    <col min="9" max="9" width="19.125" style="67" customWidth="1"/>
    <col min="10" max="10" width="17.25390625" style="67" customWidth="1"/>
    <col min="11" max="11" width="25.375" style="67" hidden="1" customWidth="1"/>
    <col min="12" max="12" width="19.75390625" style="67" hidden="1" customWidth="1"/>
    <col min="13" max="13" width="11.125" style="67" hidden="1" customWidth="1"/>
    <col min="14" max="14" width="0" style="67" hidden="1" customWidth="1"/>
    <col min="15" max="15" width="16.125" style="67" customWidth="1"/>
    <col min="16" max="16" width="24.25390625" style="67" customWidth="1"/>
    <col min="17" max="17" width="9.625" style="67" hidden="1" customWidth="1"/>
    <col min="18" max="18" width="0" style="65" hidden="1" customWidth="1"/>
    <col min="19" max="16384" width="9.125" style="65" customWidth="1"/>
  </cols>
  <sheetData>
    <row r="1" spans="1:18" ht="15.75">
      <c r="A1" s="331" t="s">
        <v>191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ht="18.75">
      <c r="A2" s="48"/>
      <c r="B2" s="48"/>
      <c r="C2" s="48"/>
      <c r="D2" s="48"/>
      <c r="E2" s="48"/>
      <c r="F2" s="48"/>
      <c r="G2" s="48"/>
      <c r="H2" s="58"/>
      <c r="I2" s="58"/>
      <c r="J2" s="58"/>
      <c r="K2" s="58"/>
      <c r="L2" s="58"/>
      <c r="M2" s="58"/>
      <c r="N2" s="58"/>
      <c r="O2" s="332"/>
      <c r="P2" s="332"/>
      <c r="Q2" s="332"/>
      <c r="R2" s="332"/>
    </row>
    <row r="3" spans="1:18" ht="21" customHeight="1">
      <c r="A3" s="333" t="s">
        <v>26</v>
      </c>
      <c r="B3" s="334"/>
      <c r="C3" s="334"/>
      <c r="D3" s="334"/>
      <c r="E3" s="334"/>
      <c r="F3" s="334"/>
      <c r="G3" s="339" t="s">
        <v>41</v>
      </c>
      <c r="H3" s="339" t="s">
        <v>28</v>
      </c>
      <c r="I3" s="339" t="s">
        <v>29</v>
      </c>
      <c r="J3" s="339"/>
      <c r="K3" s="339"/>
      <c r="L3" s="339"/>
      <c r="M3" s="339"/>
      <c r="N3" s="339"/>
      <c r="O3" s="339"/>
      <c r="P3" s="339"/>
      <c r="Q3" s="339"/>
      <c r="R3" s="339"/>
    </row>
    <row r="4" spans="1:18" ht="169.5" customHeight="1">
      <c r="A4" s="335"/>
      <c r="B4" s="336"/>
      <c r="C4" s="336"/>
      <c r="D4" s="336"/>
      <c r="E4" s="336"/>
      <c r="F4" s="336"/>
      <c r="G4" s="339"/>
      <c r="H4" s="339"/>
      <c r="I4" s="340" t="s">
        <v>235</v>
      </c>
      <c r="J4" s="339" t="s">
        <v>212</v>
      </c>
      <c r="K4" s="339"/>
      <c r="L4" s="339"/>
      <c r="M4" s="339"/>
      <c r="N4" s="339" t="s">
        <v>213</v>
      </c>
      <c r="O4" s="339" t="s">
        <v>238</v>
      </c>
      <c r="P4" s="339"/>
      <c r="Q4" s="339"/>
      <c r="R4" s="339" t="s">
        <v>205</v>
      </c>
    </row>
    <row r="5" spans="1:18" ht="102.75" customHeight="1" hidden="1">
      <c r="A5" s="335"/>
      <c r="B5" s="336"/>
      <c r="C5" s="336"/>
      <c r="D5" s="336"/>
      <c r="E5" s="336"/>
      <c r="F5" s="336"/>
      <c r="G5" s="339"/>
      <c r="H5" s="339"/>
      <c r="I5" s="341"/>
      <c r="J5" s="339"/>
      <c r="K5" s="339"/>
      <c r="L5" s="339"/>
      <c r="M5" s="339"/>
      <c r="N5" s="339"/>
      <c r="O5" s="339"/>
      <c r="P5" s="339"/>
      <c r="Q5" s="339"/>
      <c r="R5" s="339"/>
    </row>
    <row r="6" spans="1:18" ht="12.75">
      <c r="A6" s="335"/>
      <c r="B6" s="336"/>
      <c r="C6" s="336"/>
      <c r="D6" s="336"/>
      <c r="E6" s="336"/>
      <c r="F6" s="336"/>
      <c r="G6" s="339"/>
      <c r="H6" s="339"/>
      <c r="I6" s="341"/>
      <c r="J6" s="339" t="s">
        <v>233</v>
      </c>
      <c r="K6" s="340" t="s">
        <v>239</v>
      </c>
      <c r="L6" s="340" t="s">
        <v>234</v>
      </c>
      <c r="M6" s="339" t="s">
        <v>214</v>
      </c>
      <c r="N6" s="339"/>
      <c r="O6" s="339" t="s">
        <v>215</v>
      </c>
      <c r="P6" s="339" t="s">
        <v>216</v>
      </c>
      <c r="Q6" s="339" t="s">
        <v>217</v>
      </c>
      <c r="R6" s="339"/>
    </row>
    <row r="7" spans="1:18" ht="12.75">
      <c r="A7" s="335"/>
      <c r="B7" s="336"/>
      <c r="C7" s="336"/>
      <c r="D7" s="336"/>
      <c r="E7" s="336"/>
      <c r="F7" s="336"/>
      <c r="G7" s="339"/>
      <c r="H7" s="339"/>
      <c r="I7" s="341"/>
      <c r="J7" s="339"/>
      <c r="K7" s="341"/>
      <c r="L7" s="341"/>
      <c r="M7" s="339"/>
      <c r="N7" s="339"/>
      <c r="O7" s="339"/>
      <c r="P7" s="343"/>
      <c r="Q7" s="339"/>
      <c r="R7" s="339"/>
    </row>
    <row r="8" spans="1:18" ht="12.75">
      <c r="A8" s="335"/>
      <c r="B8" s="336"/>
      <c r="C8" s="336"/>
      <c r="D8" s="336"/>
      <c r="E8" s="336"/>
      <c r="F8" s="336"/>
      <c r="G8" s="339"/>
      <c r="H8" s="339"/>
      <c r="I8" s="341"/>
      <c r="J8" s="339"/>
      <c r="K8" s="341"/>
      <c r="L8" s="341"/>
      <c r="M8" s="339"/>
      <c r="N8" s="339"/>
      <c r="O8" s="339"/>
      <c r="P8" s="343"/>
      <c r="Q8" s="339"/>
      <c r="R8" s="339"/>
    </row>
    <row r="9" spans="1:18" ht="166.5" customHeight="1">
      <c r="A9" s="337"/>
      <c r="B9" s="338"/>
      <c r="C9" s="338"/>
      <c r="D9" s="338"/>
      <c r="E9" s="338"/>
      <c r="F9" s="338"/>
      <c r="G9" s="339"/>
      <c r="H9" s="339"/>
      <c r="I9" s="342"/>
      <c r="J9" s="339"/>
      <c r="K9" s="342"/>
      <c r="L9" s="342"/>
      <c r="M9" s="339"/>
      <c r="N9" s="339"/>
      <c r="O9" s="339"/>
      <c r="P9" s="343"/>
      <c r="Q9" s="339"/>
      <c r="R9" s="339"/>
    </row>
    <row r="10" spans="1:18" s="67" customFormat="1" ht="12.75">
      <c r="A10" s="344">
        <v>1</v>
      </c>
      <c r="B10" s="345"/>
      <c r="C10" s="345"/>
      <c r="D10" s="345"/>
      <c r="E10" s="345"/>
      <c r="F10" s="345"/>
      <c r="G10" s="49">
        <v>2</v>
      </c>
      <c r="H10" s="59">
        <v>3</v>
      </c>
      <c r="I10" s="49">
        <v>4</v>
      </c>
      <c r="J10" s="49">
        <v>5</v>
      </c>
      <c r="K10" s="49">
        <v>6</v>
      </c>
      <c r="L10" s="49">
        <v>7</v>
      </c>
      <c r="M10" s="49" t="s">
        <v>218</v>
      </c>
      <c r="N10" s="49" t="s">
        <v>218</v>
      </c>
      <c r="O10" s="49">
        <v>8</v>
      </c>
      <c r="P10" s="66">
        <v>9</v>
      </c>
      <c r="Q10" s="49">
        <v>10</v>
      </c>
      <c r="R10" s="49">
        <v>10</v>
      </c>
    </row>
    <row r="11" spans="1:18" ht="18.75" customHeight="1">
      <c r="A11" s="346" t="s">
        <v>219</v>
      </c>
      <c r="B11" s="346"/>
      <c r="C11" s="346"/>
      <c r="D11" s="346"/>
      <c r="E11" s="346"/>
      <c r="F11" s="346"/>
      <c r="G11" s="50" t="s">
        <v>42</v>
      </c>
      <c r="H11" s="72">
        <f>I11+O11+P11+Q11+R11</f>
        <v>0</v>
      </c>
      <c r="I11" s="73">
        <v>0</v>
      </c>
      <c r="J11" s="73"/>
      <c r="K11" s="73"/>
      <c r="L11" s="73"/>
      <c r="M11" s="73"/>
      <c r="N11" s="73"/>
      <c r="O11" s="73">
        <v>0</v>
      </c>
      <c r="P11" s="73">
        <v>0</v>
      </c>
      <c r="Q11" s="68">
        <v>0</v>
      </c>
      <c r="R11" s="68">
        <v>0</v>
      </c>
    </row>
    <row r="12" spans="1:18" ht="20.25" customHeight="1">
      <c r="A12" s="346" t="s">
        <v>220</v>
      </c>
      <c r="B12" s="346"/>
      <c r="C12" s="346"/>
      <c r="D12" s="346"/>
      <c r="E12" s="346"/>
      <c r="F12" s="346"/>
      <c r="G12" s="50" t="s">
        <v>43</v>
      </c>
      <c r="H12" s="74">
        <f>H14+H15</f>
        <v>45325771.56999999</v>
      </c>
      <c r="I12" s="75">
        <f>I14+I15</f>
        <v>40234040.66</v>
      </c>
      <c r="J12" s="75">
        <f>J14</f>
        <v>842398</v>
      </c>
      <c r="K12" s="75">
        <f>K14</f>
        <v>0</v>
      </c>
      <c r="L12" s="75">
        <f>L14</f>
        <v>0</v>
      </c>
      <c r="M12" s="75">
        <f>M14</f>
        <v>0</v>
      </c>
      <c r="N12" s="75">
        <f>N14</f>
        <v>0</v>
      </c>
      <c r="O12" s="74">
        <f>O15</f>
        <v>3692529</v>
      </c>
      <c r="P12" s="74">
        <f>P15</f>
        <v>556803.91</v>
      </c>
      <c r="Q12" s="60">
        <v>0</v>
      </c>
      <c r="R12" s="51">
        <f>R15</f>
        <v>0</v>
      </c>
    </row>
    <row r="13" spans="1:18" ht="12.75">
      <c r="A13" s="349" t="s">
        <v>25</v>
      </c>
      <c r="B13" s="349"/>
      <c r="C13" s="349"/>
      <c r="D13" s="349"/>
      <c r="E13" s="349"/>
      <c r="F13" s="349"/>
      <c r="G13" s="50"/>
      <c r="H13" s="76"/>
      <c r="I13" s="73"/>
      <c r="J13" s="73"/>
      <c r="K13" s="73"/>
      <c r="L13" s="73"/>
      <c r="M13" s="73"/>
      <c r="N13" s="77"/>
      <c r="O13" s="76"/>
      <c r="P13" s="76"/>
      <c r="Q13" s="51"/>
      <c r="R13" s="55"/>
    </row>
    <row r="14" spans="1:18" ht="12.75">
      <c r="A14" s="350" t="s">
        <v>221</v>
      </c>
      <c r="B14" s="350"/>
      <c r="C14" s="350"/>
      <c r="D14" s="350"/>
      <c r="E14" s="350"/>
      <c r="F14" s="350"/>
      <c r="G14" s="52" t="s">
        <v>44</v>
      </c>
      <c r="H14" s="78">
        <f>I14+J14+K14+L14+M14+N14+O14+P14+Q14+R14</f>
        <v>41076438.66</v>
      </c>
      <c r="I14" s="79">
        <f>3784239+36276747-596026+16966.66+452114+300000</f>
        <v>40234040.66</v>
      </c>
      <c r="J14" s="79">
        <f>81492+760909-3</f>
        <v>842398</v>
      </c>
      <c r="K14" s="80"/>
      <c r="L14" s="80"/>
      <c r="M14" s="80"/>
      <c r="N14" s="80"/>
      <c r="O14" s="81"/>
      <c r="P14" s="81"/>
      <c r="Q14" s="53"/>
      <c r="R14" s="54"/>
    </row>
    <row r="15" spans="1:18" ht="12.75">
      <c r="A15" s="350" t="s">
        <v>240</v>
      </c>
      <c r="B15" s="350"/>
      <c r="C15" s="350"/>
      <c r="D15" s="350"/>
      <c r="E15" s="350"/>
      <c r="F15" s="350"/>
      <c r="G15" s="351" t="s">
        <v>45</v>
      </c>
      <c r="H15" s="354">
        <f>O12+P12+Q12</f>
        <v>4249332.91</v>
      </c>
      <c r="I15" s="347"/>
      <c r="J15" s="348"/>
      <c r="K15" s="357"/>
      <c r="L15" s="357"/>
      <c r="M15" s="357"/>
      <c r="N15" s="348"/>
      <c r="O15" s="360">
        <f>2700000+300000+600000+35723.4+7472.69+49332.91</f>
        <v>3692529</v>
      </c>
      <c r="P15" s="360">
        <f>600000-35723.4-7472.69</f>
        <v>556803.91</v>
      </c>
      <c r="Q15" s="363"/>
      <c r="R15" s="366"/>
    </row>
    <row r="16" spans="1:18" ht="12.75">
      <c r="A16" s="350"/>
      <c r="B16" s="350"/>
      <c r="C16" s="350"/>
      <c r="D16" s="350"/>
      <c r="E16" s="350"/>
      <c r="F16" s="350"/>
      <c r="G16" s="352"/>
      <c r="H16" s="355"/>
      <c r="I16" s="348"/>
      <c r="J16" s="348"/>
      <c r="K16" s="358"/>
      <c r="L16" s="358"/>
      <c r="M16" s="358"/>
      <c r="N16" s="348"/>
      <c r="O16" s="361"/>
      <c r="P16" s="361"/>
      <c r="Q16" s="364"/>
      <c r="R16" s="366"/>
    </row>
    <row r="17" spans="1:18" ht="12.75">
      <c r="A17" s="350"/>
      <c r="B17" s="350"/>
      <c r="C17" s="350"/>
      <c r="D17" s="350"/>
      <c r="E17" s="350"/>
      <c r="F17" s="350"/>
      <c r="G17" s="352"/>
      <c r="H17" s="355"/>
      <c r="I17" s="348"/>
      <c r="J17" s="348"/>
      <c r="K17" s="358"/>
      <c r="L17" s="358"/>
      <c r="M17" s="358"/>
      <c r="N17" s="348"/>
      <c r="O17" s="361"/>
      <c r="P17" s="361"/>
      <c r="Q17" s="364"/>
      <c r="R17" s="366"/>
    </row>
    <row r="18" spans="1:18" ht="12.75">
      <c r="A18" s="350"/>
      <c r="B18" s="350"/>
      <c r="C18" s="350"/>
      <c r="D18" s="350"/>
      <c r="E18" s="350"/>
      <c r="F18" s="350"/>
      <c r="G18" s="352"/>
      <c r="H18" s="355"/>
      <c r="I18" s="348"/>
      <c r="J18" s="348"/>
      <c r="K18" s="358"/>
      <c r="L18" s="358"/>
      <c r="M18" s="358"/>
      <c r="N18" s="348"/>
      <c r="O18" s="361"/>
      <c r="P18" s="361"/>
      <c r="Q18" s="364"/>
      <c r="R18" s="366"/>
    </row>
    <row r="19" spans="1:18" ht="12.75">
      <c r="A19" s="350"/>
      <c r="B19" s="350"/>
      <c r="C19" s="350"/>
      <c r="D19" s="350"/>
      <c r="E19" s="350"/>
      <c r="F19" s="350"/>
      <c r="G19" s="352"/>
      <c r="H19" s="355"/>
      <c r="I19" s="348"/>
      <c r="J19" s="348"/>
      <c r="K19" s="358"/>
      <c r="L19" s="358"/>
      <c r="M19" s="358"/>
      <c r="N19" s="348"/>
      <c r="O19" s="361"/>
      <c r="P19" s="361"/>
      <c r="Q19" s="364"/>
      <c r="R19" s="366"/>
    </row>
    <row r="20" spans="1:18" ht="12.75">
      <c r="A20" s="350"/>
      <c r="B20" s="350"/>
      <c r="C20" s="350"/>
      <c r="D20" s="350"/>
      <c r="E20" s="350"/>
      <c r="F20" s="350"/>
      <c r="G20" s="353"/>
      <c r="H20" s="356"/>
      <c r="I20" s="348"/>
      <c r="J20" s="348"/>
      <c r="K20" s="359"/>
      <c r="L20" s="359"/>
      <c r="M20" s="359"/>
      <c r="N20" s="348"/>
      <c r="O20" s="362"/>
      <c r="P20" s="362"/>
      <c r="Q20" s="365"/>
      <c r="R20" s="366"/>
    </row>
    <row r="21" spans="1:18" ht="12.75">
      <c r="A21" s="346" t="s">
        <v>222</v>
      </c>
      <c r="B21" s="346"/>
      <c r="C21" s="346"/>
      <c r="D21" s="346"/>
      <c r="E21" s="346"/>
      <c r="F21" s="346"/>
      <c r="G21" s="50" t="s">
        <v>46</v>
      </c>
      <c r="H21" s="82">
        <f aca="true" t="shared" si="0" ref="H21:R21">H23+H29+H41+H43+H44+H50+H53+H54</f>
        <v>45325771.57</v>
      </c>
      <c r="I21" s="79">
        <f t="shared" si="0"/>
        <v>40234040.66</v>
      </c>
      <c r="J21" s="79">
        <f t="shared" si="0"/>
        <v>842398</v>
      </c>
      <c r="K21" s="79">
        <f t="shared" si="0"/>
        <v>0</v>
      </c>
      <c r="L21" s="79">
        <f t="shared" si="0"/>
        <v>0</v>
      </c>
      <c r="M21" s="79">
        <f t="shared" si="0"/>
        <v>0</v>
      </c>
      <c r="N21" s="79">
        <f t="shared" si="0"/>
        <v>0</v>
      </c>
      <c r="O21" s="82">
        <f t="shared" si="0"/>
        <v>3692529</v>
      </c>
      <c r="P21" s="82">
        <f t="shared" si="0"/>
        <v>556803.9099999999</v>
      </c>
      <c r="Q21" s="51">
        <f t="shared" si="0"/>
        <v>0</v>
      </c>
      <c r="R21" s="51">
        <f t="shared" si="0"/>
        <v>0</v>
      </c>
    </row>
    <row r="22" spans="1:18" ht="12.75">
      <c r="A22" s="349" t="s">
        <v>25</v>
      </c>
      <c r="B22" s="349"/>
      <c r="C22" s="349"/>
      <c r="D22" s="349"/>
      <c r="E22" s="349"/>
      <c r="F22" s="349"/>
      <c r="G22" s="50"/>
      <c r="H22" s="76"/>
      <c r="I22" s="73"/>
      <c r="J22" s="73"/>
      <c r="K22" s="73"/>
      <c r="L22" s="73"/>
      <c r="M22" s="73"/>
      <c r="N22" s="73"/>
      <c r="O22" s="76"/>
      <c r="P22" s="76"/>
      <c r="Q22" s="51"/>
      <c r="R22" s="55"/>
    </row>
    <row r="23" spans="1:18" ht="12.75">
      <c r="A23" s="367" t="s">
        <v>223</v>
      </c>
      <c r="B23" s="368"/>
      <c r="C23" s="368"/>
      <c r="D23" s="368"/>
      <c r="E23" s="368"/>
      <c r="F23" s="368"/>
      <c r="G23" s="371" t="s">
        <v>67</v>
      </c>
      <c r="H23" s="377">
        <f>H26+H27+H28</f>
        <v>38650629.77</v>
      </c>
      <c r="I23" s="347">
        <f>I26+I27+I28</f>
        <v>35698355</v>
      </c>
      <c r="J23" s="348">
        <f>J26+J27+J28</f>
        <v>0</v>
      </c>
      <c r="K23" s="357"/>
      <c r="L23" s="348">
        <f aca="true" t="shared" si="1" ref="L23:R23">L26+L27+L28</f>
        <v>0</v>
      </c>
      <c r="M23" s="348">
        <f t="shared" si="1"/>
        <v>0</v>
      </c>
      <c r="N23" s="348">
        <f t="shared" si="1"/>
        <v>0</v>
      </c>
      <c r="O23" s="357">
        <f t="shared" si="1"/>
        <v>2952274.77</v>
      </c>
      <c r="P23" s="357">
        <f t="shared" si="1"/>
        <v>0</v>
      </c>
      <c r="Q23" s="373">
        <f t="shared" si="1"/>
        <v>0</v>
      </c>
      <c r="R23" s="373">
        <f t="shared" si="1"/>
        <v>0</v>
      </c>
    </row>
    <row r="24" spans="1:18" ht="12.75">
      <c r="A24" s="369"/>
      <c r="B24" s="370"/>
      <c r="C24" s="370"/>
      <c r="D24" s="370"/>
      <c r="E24" s="370"/>
      <c r="F24" s="370"/>
      <c r="G24" s="372"/>
      <c r="H24" s="378"/>
      <c r="I24" s="348"/>
      <c r="J24" s="348"/>
      <c r="K24" s="359"/>
      <c r="L24" s="348"/>
      <c r="M24" s="348"/>
      <c r="N24" s="348"/>
      <c r="O24" s="359"/>
      <c r="P24" s="359"/>
      <c r="Q24" s="374"/>
      <c r="R24" s="374"/>
    </row>
    <row r="25" spans="1:18" ht="12.75">
      <c r="A25" s="375" t="s">
        <v>27</v>
      </c>
      <c r="B25" s="376"/>
      <c r="C25" s="376"/>
      <c r="D25" s="376"/>
      <c r="E25" s="376"/>
      <c r="F25" s="376"/>
      <c r="G25" s="50"/>
      <c r="H25" s="76"/>
      <c r="I25" s="73"/>
      <c r="J25" s="77"/>
      <c r="K25" s="77"/>
      <c r="L25" s="77"/>
      <c r="M25" s="77"/>
      <c r="N25" s="77"/>
      <c r="O25" s="76"/>
      <c r="P25" s="76"/>
      <c r="Q25" s="51"/>
      <c r="R25" s="55"/>
    </row>
    <row r="26" spans="1:18" ht="12.75">
      <c r="A26" s="379" t="s">
        <v>77</v>
      </c>
      <c r="B26" s="380"/>
      <c r="C26" s="380"/>
      <c r="D26" s="380"/>
      <c r="E26" s="380"/>
      <c r="F26" s="380"/>
      <c r="G26" s="52" t="s">
        <v>47</v>
      </c>
      <c r="H26" s="83">
        <f>I26+J26+K26+L26+M26+N26+O26+P26+Q26+R26</f>
        <v>29759313.38</v>
      </c>
      <c r="I26" s="80">
        <f>27184009-113624+349216+22729.04</f>
        <v>27442330.04</v>
      </c>
      <c r="J26" s="77"/>
      <c r="K26" s="77"/>
      <c r="L26" s="81"/>
      <c r="M26" s="77"/>
      <c r="N26" s="77"/>
      <c r="O26" s="81">
        <f>384025+1798902+96166.34+37890</f>
        <v>2316983.34</v>
      </c>
      <c r="P26" s="81"/>
      <c r="Q26" s="53"/>
      <c r="R26" s="54"/>
    </row>
    <row r="27" spans="1:18" ht="12.75">
      <c r="A27" s="379" t="s">
        <v>76</v>
      </c>
      <c r="B27" s="380"/>
      <c r="C27" s="380"/>
      <c r="D27" s="380"/>
      <c r="E27" s="380"/>
      <c r="F27" s="380"/>
      <c r="G27" s="52" t="s">
        <v>48</v>
      </c>
      <c r="H27" s="83">
        <f>I27+J27+K27+L27+M27+N27+O27+P27+Q27+R27</f>
        <v>446.66999999999996</v>
      </c>
      <c r="I27" s="80">
        <f>600-153.33</f>
        <v>446.66999999999996</v>
      </c>
      <c r="J27" s="77"/>
      <c r="K27" s="77"/>
      <c r="L27" s="81"/>
      <c r="M27" s="77"/>
      <c r="N27" s="77"/>
      <c r="O27" s="81"/>
      <c r="P27" s="81"/>
      <c r="Q27" s="53"/>
      <c r="R27" s="54"/>
    </row>
    <row r="28" spans="1:18" ht="12.75">
      <c r="A28" s="379" t="s">
        <v>84</v>
      </c>
      <c r="B28" s="380"/>
      <c r="C28" s="380"/>
      <c r="D28" s="380"/>
      <c r="E28" s="380"/>
      <c r="F28" s="380"/>
      <c r="G28" s="52" t="s">
        <v>49</v>
      </c>
      <c r="H28" s="83">
        <f>I28+J28+K28+L28+M28+N28+O28+P28+Q28+R28</f>
        <v>8890869.72</v>
      </c>
      <c r="I28" s="80">
        <f>8209571-34315+102898-22575.71</f>
        <v>8255578.29</v>
      </c>
      <c r="J28" s="77"/>
      <c r="K28" s="77"/>
      <c r="L28" s="81"/>
      <c r="M28" s="77"/>
      <c r="N28" s="77"/>
      <c r="O28" s="81">
        <f>115975+543268-35394.48+11442.91</f>
        <v>635291.43</v>
      </c>
      <c r="P28" s="81"/>
      <c r="Q28" s="53"/>
      <c r="R28" s="54"/>
    </row>
    <row r="29" spans="1:18" ht="12.75">
      <c r="A29" s="381" t="s">
        <v>224</v>
      </c>
      <c r="B29" s="381"/>
      <c r="C29" s="381"/>
      <c r="D29" s="381"/>
      <c r="E29" s="381"/>
      <c r="F29" s="381"/>
      <c r="G29" s="50" t="s">
        <v>50</v>
      </c>
      <c r="H29" s="84">
        <f aca="true" t="shared" si="2" ref="H29:O29">H31+H32+H33+H34+H35+H37</f>
        <v>2996495.02</v>
      </c>
      <c r="I29" s="79">
        <f t="shared" si="2"/>
        <v>2327456</v>
      </c>
      <c r="J29" s="82">
        <f t="shared" si="2"/>
        <v>0</v>
      </c>
      <c r="K29" s="82">
        <f t="shared" si="2"/>
        <v>0</v>
      </c>
      <c r="L29" s="82">
        <f t="shared" si="2"/>
        <v>0</v>
      </c>
      <c r="M29" s="82">
        <f t="shared" si="2"/>
        <v>0</v>
      </c>
      <c r="N29" s="82">
        <f t="shared" si="2"/>
        <v>0</v>
      </c>
      <c r="O29" s="82">
        <f t="shared" si="2"/>
        <v>234012.61000000002</v>
      </c>
      <c r="P29" s="82">
        <f>P31+P32+P33+P34+P37+P35</f>
        <v>435026.41</v>
      </c>
      <c r="Q29" s="51">
        <f>Q31+Q32+Q33+Q34+Q37+Q35</f>
        <v>0</v>
      </c>
      <c r="R29" s="51">
        <f>R31+R32+R33+R34+R37+R35</f>
        <v>0</v>
      </c>
    </row>
    <row r="30" spans="1:18" ht="12.75">
      <c r="A30" s="375" t="s">
        <v>27</v>
      </c>
      <c r="B30" s="376"/>
      <c r="C30" s="376"/>
      <c r="D30" s="376"/>
      <c r="E30" s="376"/>
      <c r="F30" s="376"/>
      <c r="G30" s="50"/>
      <c r="H30" s="76"/>
      <c r="I30" s="73"/>
      <c r="J30" s="77"/>
      <c r="K30" s="77"/>
      <c r="L30" s="77"/>
      <c r="M30" s="77"/>
      <c r="N30" s="77"/>
      <c r="O30" s="76"/>
      <c r="P30" s="76"/>
      <c r="Q30" s="51"/>
      <c r="R30" s="55"/>
    </row>
    <row r="31" spans="1:18" ht="12.75">
      <c r="A31" s="379" t="s">
        <v>32</v>
      </c>
      <c r="B31" s="380"/>
      <c r="C31" s="380"/>
      <c r="D31" s="380"/>
      <c r="E31" s="380"/>
      <c r="F31" s="380"/>
      <c r="G31" s="52" t="s">
        <v>51</v>
      </c>
      <c r="H31" s="83">
        <f aca="true" t="shared" si="3" ref="H31:H37">I31+J31+K31+L31+M31+N31+O31+P31+Q31+R31</f>
        <v>81110</v>
      </c>
      <c r="I31" s="80">
        <f>44110+36000+1000</f>
        <v>81110</v>
      </c>
      <c r="J31" s="77"/>
      <c r="K31" s="77"/>
      <c r="L31" s="77"/>
      <c r="M31" s="77"/>
      <c r="N31" s="77"/>
      <c r="O31" s="81"/>
      <c r="P31" s="81"/>
      <c r="Q31" s="53"/>
      <c r="R31" s="54"/>
    </row>
    <row r="32" spans="1:18" ht="12.75">
      <c r="A32" s="379" t="s">
        <v>33</v>
      </c>
      <c r="B32" s="380"/>
      <c r="C32" s="380"/>
      <c r="D32" s="380"/>
      <c r="E32" s="380"/>
      <c r="F32" s="380"/>
      <c r="G32" s="52" t="s">
        <v>52</v>
      </c>
      <c r="H32" s="83">
        <f t="shared" si="3"/>
        <v>0</v>
      </c>
      <c r="I32" s="80"/>
      <c r="J32" s="77"/>
      <c r="K32" s="77"/>
      <c r="L32" s="77"/>
      <c r="M32" s="77"/>
      <c r="N32" s="77"/>
      <c r="O32" s="81"/>
      <c r="P32" s="81"/>
      <c r="Q32" s="53"/>
      <c r="R32" s="54"/>
    </row>
    <row r="33" spans="1:18" ht="12.75">
      <c r="A33" s="379" t="s">
        <v>34</v>
      </c>
      <c r="B33" s="380"/>
      <c r="C33" s="380"/>
      <c r="D33" s="380"/>
      <c r="E33" s="380"/>
      <c r="F33" s="380"/>
      <c r="G33" s="52" t="s">
        <v>53</v>
      </c>
      <c r="H33" s="83">
        <f t="shared" si="3"/>
        <v>2103224.25</v>
      </c>
      <c r="I33" s="80">
        <f>1734939+25450-35000-19371.58-9250</f>
        <v>1696767.42</v>
      </c>
      <c r="J33" s="77"/>
      <c r="K33" s="77"/>
      <c r="L33" s="77"/>
      <c r="M33" s="77"/>
      <c r="N33" s="77"/>
      <c r="O33" s="81">
        <f>35673+120783.83-119818.22</f>
        <v>36638.610000000015</v>
      </c>
      <c r="P33" s="81">
        <f>250000+119818.22</f>
        <v>369818.22</v>
      </c>
      <c r="Q33" s="53"/>
      <c r="R33" s="54"/>
    </row>
    <row r="34" spans="1:18" ht="12.75">
      <c r="A34" s="379" t="s">
        <v>225</v>
      </c>
      <c r="B34" s="380"/>
      <c r="C34" s="380"/>
      <c r="D34" s="380"/>
      <c r="E34" s="380"/>
      <c r="F34" s="380"/>
      <c r="G34" s="52" t="s">
        <v>54</v>
      </c>
      <c r="H34" s="83">
        <f t="shared" si="3"/>
        <v>0</v>
      </c>
      <c r="I34" s="80"/>
      <c r="J34" s="77"/>
      <c r="K34" s="77"/>
      <c r="L34" s="77"/>
      <c r="M34" s="77"/>
      <c r="N34" s="77"/>
      <c r="O34" s="81"/>
      <c r="P34" s="81"/>
      <c r="Q34" s="53"/>
      <c r="R34" s="54"/>
    </row>
    <row r="35" spans="1:18" ht="12.75">
      <c r="A35" s="379" t="s">
        <v>81</v>
      </c>
      <c r="B35" s="380"/>
      <c r="C35" s="380"/>
      <c r="D35" s="380"/>
      <c r="E35" s="380"/>
      <c r="F35" s="380"/>
      <c r="G35" s="52" t="s">
        <v>55</v>
      </c>
      <c r="H35" s="83">
        <f t="shared" si="3"/>
        <v>230847.48</v>
      </c>
      <c r="I35" s="80">
        <f>160330+15000+49127.48+5010</f>
        <v>229467.48</v>
      </c>
      <c r="J35" s="80"/>
      <c r="K35" s="80"/>
      <c r="L35" s="80"/>
      <c r="M35" s="80"/>
      <c r="N35" s="77"/>
      <c r="O35" s="97">
        <f>400000-50000-70000-280000</f>
        <v>0</v>
      </c>
      <c r="P35" s="81">
        <f>100000-18288.84-80331.16</f>
        <v>1380</v>
      </c>
      <c r="Q35" s="53"/>
      <c r="R35" s="54"/>
    </row>
    <row r="36" spans="1:18" ht="12.75">
      <c r="A36" s="384" t="s">
        <v>78</v>
      </c>
      <c r="B36" s="385"/>
      <c r="C36" s="385"/>
      <c r="D36" s="385"/>
      <c r="E36" s="385"/>
      <c r="F36" s="385"/>
      <c r="G36" s="52" t="s">
        <v>56</v>
      </c>
      <c r="H36" s="83">
        <f t="shared" si="3"/>
        <v>0</v>
      </c>
      <c r="I36" s="80"/>
      <c r="J36" s="80"/>
      <c r="K36" s="80"/>
      <c r="L36" s="80"/>
      <c r="M36" s="80"/>
      <c r="N36" s="77"/>
      <c r="O36" s="81"/>
      <c r="P36" s="81"/>
      <c r="Q36" s="53"/>
      <c r="R36" s="54"/>
    </row>
    <row r="37" spans="1:18" ht="12.75">
      <c r="A37" s="379" t="s">
        <v>82</v>
      </c>
      <c r="B37" s="380"/>
      <c r="C37" s="380"/>
      <c r="D37" s="380"/>
      <c r="E37" s="380"/>
      <c r="F37" s="380"/>
      <c r="G37" s="52" t="s">
        <v>57</v>
      </c>
      <c r="H37" s="83">
        <f t="shared" si="3"/>
        <v>581313.29</v>
      </c>
      <c r="I37" s="80">
        <f>209160+123035+23562+20000-30755.9-29130+4240</f>
        <v>320111.1</v>
      </c>
      <c r="J37" s="80"/>
      <c r="K37" s="80"/>
      <c r="L37" s="80"/>
      <c r="M37" s="80"/>
      <c r="N37" s="77"/>
      <c r="O37" s="97">
        <f>70000+27374+100000</f>
        <v>197374</v>
      </c>
      <c r="P37" s="81">
        <f>100000-36171.81</f>
        <v>63828.19</v>
      </c>
      <c r="Q37" s="53"/>
      <c r="R37" s="54"/>
    </row>
    <row r="38" spans="1:18" ht="12.75" hidden="1">
      <c r="A38" s="375" t="s">
        <v>27</v>
      </c>
      <c r="B38" s="376"/>
      <c r="C38" s="376"/>
      <c r="D38" s="376"/>
      <c r="E38" s="376"/>
      <c r="F38" s="376"/>
      <c r="G38" s="63"/>
      <c r="H38" s="85"/>
      <c r="I38" s="80"/>
      <c r="J38" s="80"/>
      <c r="K38" s="86"/>
      <c r="L38" s="86"/>
      <c r="M38" s="86"/>
      <c r="N38" s="77"/>
      <c r="O38" s="81"/>
      <c r="P38" s="87"/>
      <c r="Q38" s="62"/>
      <c r="R38" s="54"/>
    </row>
    <row r="39" spans="2:18" ht="12.75" customHeight="1" hidden="1">
      <c r="B39" s="328" t="s">
        <v>236</v>
      </c>
      <c r="C39" s="329"/>
      <c r="D39" s="329"/>
      <c r="E39" s="329"/>
      <c r="F39" s="330"/>
      <c r="G39" s="63"/>
      <c r="H39" s="85"/>
      <c r="I39" s="80"/>
      <c r="J39" s="80"/>
      <c r="K39" s="86"/>
      <c r="L39" s="86"/>
      <c r="M39" s="86"/>
      <c r="N39" s="77"/>
      <c r="O39" s="81"/>
      <c r="P39" s="87"/>
      <c r="Q39" s="62"/>
      <c r="R39" s="54"/>
    </row>
    <row r="40" spans="1:18" ht="12.75" hidden="1">
      <c r="A40" s="64"/>
      <c r="B40" s="329" t="s">
        <v>237</v>
      </c>
      <c r="C40" s="329"/>
      <c r="D40" s="329"/>
      <c r="E40" s="329"/>
      <c r="F40" s="330"/>
      <c r="G40" s="63"/>
      <c r="H40" s="85"/>
      <c r="I40" s="80"/>
      <c r="J40" s="80"/>
      <c r="K40" s="86"/>
      <c r="L40" s="86"/>
      <c r="M40" s="86"/>
      <c r="N40" s="77"/>
      <c r="O40" s="81"/>
      <c r="P40" s="87"/>
      <c r="Q40" s="62"/>
      <c r="R40" s="54"/>
    </row>
    <row r="41" spans="1:18" ht="12.75">
      <c r="A41" s="367" t="s">
        <v>80</v>
      </c>
      <c r="B41" s="368"/>
      <c r="C41" s="368"/>
      <c r="D41" s="368"/>
      <c r="E41" s="368"/>
      <c r="F41" s="368"/>
      <c r="G41" s="371" t="s">
        <v>58</v>
      </c>
      <c r="H41" s="386">
        <v>0</v>
      </c>
      <c r="I41" s="382"/>
      <c r="J41" s="383"/>
      <c r="K41" s="88"/>
      <c r="L41" s="388"/>
      <c r="M41" s="388"/>
      <c r="N41" s="383"/>
      <c r="O41" s="390"/>
      <c r="P41" s="391"/>
      <c r="Q41" s="373"/>
      <c r="R41" s="393"/>
    </row>
    <row r="42" spans="1:18" ht="12.75">
      <c r="A42" s="369"/>
      <c r="B42" s="370"/>
      <c r="C42" s="370"/>
      <c r="D42" s="370"/>
      <c r="E42" s="370"/>
      <c r="F42" s="370"/>
      <c r="G42" s="372"/>
      <c r="H42" s="387"/>
      <c r="I42" s="383"/>
      <c r="J42" s="383"/>
      <c r="K42" s="89"/>
      <c r="L42" s="389"/>
      <c r="M42" s="389"/>
      <c r="N42" s="383"/>
      <c r="O42" s="390"/>
      <c r="P42" s="392"/>
      <c r="Q42" s="374"/>
      <c r="R42" s="393"/>
    </row>
    <row r="43" spans="1:18" ht="12.75">
      <c r="A43" s="381" t="s">
        <v>35</v>
      </c>
      <c r="B43" s="381"/>
      <c r="C43" s="381"/>
      <c r="D43" s="381"/>
      <c r="E43" s="381"/>
      <c r="F43" s="381"/>
      <c r="G43" s="50" t="s">
        <v>59</v>
      </c>
      <c r="H43" s="76">
        <v>0</v>
      </c>
      <c r="I43" s="73"/>
      <c r="J43" s="73"/>
      <c r="K43" s="73"/>
      <c r="L43" s="73"/>
      <c r="M43" s="73"/>
      <c r="N43" s="77"/>
      <c r="O43" s="81"/>
      <c r="P43" s="81"/>
      <c r="Q43" s="51"/>
      <c r="R43" s="55"/>
    </row>
    <row r="44" spans="1:18" ht="12.75">
      <c r="A44" s="381" t="s">
        <v>226</v>
      </c>
      <c r="B44" s="381"/>
      <c r="C44" s="381"/>
      <c r="D44" s="381"/>
      <c r="E44" s="381"/>
      <c r="F44" s="381"/>
      <c r="G44" s="50" t="s">
        <v>60</v>
      </c>
      <c r="H44" s="82">
        <f>H46+H47+H48</f>
        <v>2010478.98</v>
      </c>
      <c r="I44" s="79">
        <f aca="true" t="shared" si="4" ref="I44:R44">I46+I48</f>
        <v>586013</v>
      </c>
      <c r="J44" s="79">
        <f t="shared" si="4"/>
        <v>842398</v>
      </c>
      <c r="K44" s="79">
        <f t="shared" si="4"/>
        <v>0</v>
      </c>
      <c r="L44" s="79">
        <f t="shared" si="4"/>
        <v>0</v>
      </c>
      <c r="M44" s="79">
        <f t="shared" si="4"/>
        <v>0</v>
      </c>
      <c r="N44" s="79">
        <f t="shared" si="4"/>
        <v>0</v>
      </c>
      <c r="O44" s="82">
        <f t="shared" si="4"/>
        <v>506241.62</v>
      </c>
      <c r="P44" s="82">
        <f t="shared" si="4"/>
        <v>75826.36</v>
      </c>
      <c r="Q44" s="51">
        <f t="shared" si="4"/>
        <v>0</v>
      </c>
      <c r="R44" s="55">
        <f t="shared" si="4"/>
        <v>0</v>
      </c>
    </row>
    <row r="45" spans="1:18" ht="12.75">
      <c r="A45" s="375" t="s">
        <v>27</v>
      </c>
      <c r="B45" s="376"/>
      <c r="C45" s="376"/>
      <c r="D45" s="376"/>
      <c r="E45" s="376"/>
      <c r="F45" s="376"/>
      <c r="G45" s="50"/>
      <c r="H45" s="76"/>
      <c r="I45" s="72"/>
      <c r="J45" s="73"/>
      <c r="K45" s="73"/>
      <c r="L45" s="73"/>
      <c r="M45" s="73"/>
      <c r="N45" s="77"/>
      <c r="O45" s="76"/>
      <c r="P45" s="76"/>
      <c r="Q45" s="51"/>
      <c r="R45" s="55"/>
    </row>
    <row r="46" spans="1:18" ht="12.75">
      <c r="A46" s="379" t="s">
        <v>36</v>
      </c>
      <c r="B46" s="380"/>
      <c r="C46" s="380"/>
      <c r="D46" s="380"/>
      <c r="E46" s="380"/>
      <c r="F46" s="380"/>
      <c r="G46" s="52" t="s">
        <v>61</v>
      </c>
      <c r="H46" s="83">
        <f>I46+J46+K46+L46+M46+N46+O46+P46+Q46+R46</f>
        <v>1044312.0499999999</v>
      </c>
      <c r="I46" s="90">
        <f>699970-448087+29130+300000</f>
        <v>581013</v>
      </c>
      <c r="J46" s="80"/>
      <c r="K46" s="73"/>
      <c r="L46" s="73"/>
      <c r="M46" s="73"/>
      <c r="N46" s="77"/>
      <c r="O46" s="81">
        <f>150000+50000+180000+7472.69</f>
        <v>387472.69</v>
      </c>
      <c r="P46" s="81">
        <f>100000-16700.95-7472.69</f>
        <v>75826.36</v>
      </c>
      <c r="Q46" s="51"/>
      <c r="R46" s="55"/>
    </row>
    <row r="47" spans="1:18" ht="12.75">
      <c r="A47" s="379" t="s">
        <v>37</v>
      </c>
      <c r="B47" s="380"/>
      <c r="C47" s="380"/>
      <c r="D47" s="380"/>
      <c r="E47" s="380"/>
      <c r="F47" s="380"/>
      <c r="G47" s="52" t="s">
        <v>62</v>
      </c>
      <c r="H47" s="83">
        <f>I47+J47+K47+L47+M47+N47+O47+P47+Q47+R47</f>
        <v>0</v>
      </c>
      <c r="I47" s="90"/>
      <c r="J47" s="80"/>
      <c r="K47" s="73"/>
      <c r="L47" s="73"/>
      <c r="M47" s="73"/>
      <c r="N47" s="77"/>
      <c r="O47" s="81"/>
      <c r="P47" s="81"/>
      <c r="Q47" s="51"/>
      <c r="R47" s="55"/>
    </row>
    <row r="48" spans="1:18" ht="12.75">
      <c r="A48" s="379" t="s">
        <v>38</v>
      </c>
      <c r="B48" s="380"/>
      <c r="C48" s="380"/>
      <c r="D48" s="380"/>
      <c r="E48" s="380"/>
      <c r="F48" s="380"/>
      <c r="G48" s="52" t="s">
        <v>63</v>
      </c>
      <c r="H48" s="83">
        <f>I48+J48+K48+L48+M48+N48+O48+P48+Q48+R48</f>
        <v>966166.9299999999</v>
      </c>
      <c r="I48" s="90">
        <f>5000</f>
        <v>5000</v>
      </c>
      <c r="J48" s="80">
        <f>81492+760909-3</f>
        <v>842398</v>
      </c>
      <c r="K48" s="73"/>
      <c r="L48" s="73"/>
      <c r="M48" s="73"/>
      <c r="N48" s="77"/>
      <c r="O48" s="81">
        <f>44783+100000-50024.07+24010</f>
        <v>118768.93</v>
      </c>
      <c r="P48" s="81">
        <f>24010-24010</f>
        <v>0</v>
      </c>
      <c r="Q48" s="51"/>
      <c r="R48" s="55"/>
    </row>
    <row r="49" spans="1:18" ht="12.75">
      <c r="A49" s="384" t="s">
        <v>79</v>
      </c>
      <c r="B49" s="385"/>
      <c r="C49" s="385"/>
      <c r="D49" s="385"/>
      <c r="E49" s="385"/>
      <c r="F49" s="385"/>
      <c r="G49" s="52" t="s">
        <v>64</v>
      </c>
      <c r="H49" s="83">
        <f>I49+J49+K49+L49+M49+N49+O49+P49+Q49+R49</f>
        <v>842398</v>
      </c>
      <c r="I49" s="90"/>
      <c r="J49" s="80">
        <f>J48</f>
        <v>842398</v>
      </c>
      <c r="K49" s="73"/>
      <c r="L49" s="73"/>
      <c r="M49" s="73"/>
      <c r="N49" s="77"/>
      <c r="O49" s="81"/>
      <c r="P49" s="81"/>
      <c r="Q49" s="51"/>
      <c r="R49" s="55"/>
    </row>
    <row r="50" spans="1:18" ht="12.75">
      <c r="A50" s="367" t="s">
        <v>83</v>
      </c>
      <c r="B50" s="368"/>
      <c r="C50" s="368"/>
      <c r="D50" s="368"/>
      <c r="E50" s="368"/>
      <c r="F50" s="368"/>
      <c r="G50" s="371" t="s">
        <v>65</v>
      </c>
      <c r="H50" s="386">
        <v>0</v>
      </c>
      <c r="I50" s="394"/>
      <c r="J50" s="382"/>
      <c r="K50" s="91"/>
      <c r="L50" s="401"/>
      <c r="M50" s="401"/>
      <c r="N50" s="382"/>
      <c r="O50" s="390"/>
      <c r="P50" s="391"/>
      <c r="Q50" s="373"/>
      <c r="R50" s="393"/>
    </row>
    <row r="51" spans="1:18" ht="12.75">
      <c r="A51" s="397"/>
      <c r="B51" s="398"/>
      <c r="C51" s="398"/>
      <c r="D51" s="398"/>
      <c r="E51" s="398"/>
      <c r="F51" s="398"/>
      <c r="G51" s="399"/>
      <c r="H51" s="400"/>
      <c r="I51" s="395"/>
      <c r="J51" s="382"/>
      <c r="K51" s="92"/>
      <c r="L51" s="402"/>
      <c r="M51" s="402"/>
      <c r="N51" s="382"/>
      <c r="O51" s="390"/>
      <c r="P51" s="404"/>
      <c r="Q51" s="405"/>
      <c r="R51" s="393"/>
    </row>
    <row r="52" spans="1:18" ht="12.75">
      <c r="A52" s="369"/>
      <c r="B52" s="370"/>
      <c r="C52" s="370"/>
      <c r="D52" s="370"/>
      <c r="E52" s="370"/>
      <c r="F52" s="370"/>
      <c r="G52" s="372"/>
      <c r="H52" s="387"/>
      <c r="I52" s="396"/>
      <c r="J52" s="382"/>
      <c r="K52" s="93"/>
      <c r="L52" s="403"/>
      <c r="M52" s="403"/>
      <c r="N52" s="382"/>
      <c r="O52" s="390"/>
      <c r="P52" s="392"/>
      <c r="Q52" s="374"/>
      <c r="R52" s="393"/>
    </row>
    <row r="53" spans="1:18" ht="12.75">
      <c r="A53" s="381" t="s">
        <v>39</v>
      </c>
      <c r="B53" s="381"/>
      <c r="C53" s="381"/>
      <c r="D53" s="381"/>
      <c r="E53" s="381"/>
      <c r="F53" s="381"/>
      <c r="G53" s="50" t="s">
        <v>66</v>
      </c>
      <c r="H53" s="82">
        <f>I53+J53+N53+O53+P53+R53+L53</f>
        <v>1668167.7999999998</v>
      </c>
      <c r="I53" s="84">
        <f>1630700-8483.34</f>
        <v>1622216.66</v>
      </c>
      <c r="J53" s="79"/>
      <c r="K53" s="79"/>
      <c r="L53" s="79"/>
      <c r="M53" s="79"/>
      <c r="N53" s="82"/>
      <c r="O53" s="82"/>
      <c r="P53" s="82">
        <f>25990+18288.84+1672.3</f>
        <v>45951.14</v>
      </c>
      <c r="Q53" s="51"/>
      <c r="R53" s="55"/>
    </row>
    <row r="54" spans="1:18" ht="12.75">
      <c r="A54" s="367" t="s">
        <v>40</v>
      </c>
      <c r="B54" s="368"/>
      <c r="C54" s="368"/>
      <c r="D54" s="368"/>
      <c r="E54" s="368"/>
      <c r="F54" s="368"/>
      <c r="G54" s="50" t="s">
        <v>85</v>
      </c>
      <c r="H54" s="76">
        <v>0</v>
      </c>
      <c r="I54" s="72"/>
      <c r="J54" s="73"/>
      <c r="K54" s="73"/>
      <c r="L54" s="73"/>
      <c r="M54" s="73"/>
      <c r="N54" s="77"/>
      <c r="O54" s="81"/>
      <c r="P54" s="81"/>
      <c r="Q54" s="51"/>
      <c r="R54" s="55"/>
    </row>
    <row r="55" spans="1:18" ht="24.75" customHeight="1">
      <c r="A55" s="346" t="s">
        <v>227</v>
      </c>
      <c r="B55" s="346"/>
      <c r="C55" s="346"/>
      <c r="D55" s="346"/>
      <c r="E55" s="346"/>
      <c r="F55" s="346"/>
      <c r="G55" s="50" t="s">
        <v>86</v>
      </c>
      <c r="H55" s="94">
        <f aca="true" t="shared" si="5" ref="H55:R55">H11+H12-H21</f>
        <v>0</v>
      </c>
      <c r="I55" s="95">
        <f t="shared" si="5"/>
        <v>0</v>
      </c>
      <c r="J55" s="96">
        <f t="shared" si="5"/>
        <v>0</v>
      </c>
      <c r="K55" s="96">
        <f t="shared" si="5"/>
        <v>0</v>
      </c>
      <c r="L55" s="96">
        <f t="shared" si="5"/>
        <v>0</v>
      </c>
      <c r="M55" s="96">
        <f t="shared" si="5"/>
        <v>0</v>
      </c>
      <c r="N55" s="96">
        <f t="shared" si="5"/>
        <v>0</v>
      </c>
      <c r="O55" s="94">
        <f t="shared" si="5"/>
        <v>0</v>
      </c>
      <c r="P55" s="94">
        <f t="shared" si="5"/>
        <v>0</v>
      </c>
      <c r="Q55" s="60">
        <f t="shared" si="5"/>
        <v>0</v>
      </c>
      <c r="R55" s="51">
        <f t="shared" si="5"/>
        <v>0</v>
      </c>
    </row>
    <row r="56" spans="1:18" ht="12.75">
      <c r="A56" s="406" t="s">
        <v>30</v>
      </c>
      <c r="B56" s="406"/>
      <c r="C56" s="406"/>
      <c r="D56" s="406"/>
      <c r="E56" s="406"/>
      <c r="F56" s="406"/>
      <c r="G56" s="56"/>
      <c r="H56" s="57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2.75">
      <c r="A57" s="408" t="s">
        <v>31</v>
      </c>
      <c r="B57" s="408"/>
      <c r="C57" s="408"/>
      <c r="D57" s="408"/>
      <c r="E57" s="408"/>
      <c r="F57" s="408"/>
      <c r="G57" s="50" t="s">
        <v>87</v>
      </c>
      <c r="H57" s="61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75">
      <c r="A58" s="48"/>
      <c r="B58" s="48"/>
      <c r="C58" s="48"/>
      <c r="D58" s="48"/>
      <c r="E58" s="48"/>
      <c r="F58" s="48"/>
      <c r="G58" s="4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48"/>
    </row>
    <row r="59" spans="1:18" ht="53.25" customHeight="1">
      <c r="A59" s="407" t="s">
        <v>241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</row>
    <row r="60" spans="1:18" ht="33.75" customHeight="1">
      <c r="A60" s="407" t="s">
        <v>242</v>
      </c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</row>
    <row r="61" spans="1:18" ht="26.25" customHeight="1">
      <c r="A61" s="407" t="s">
        <v>243</v>
      </c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</row>
    <row r="64" spans="2:8" ht="12.75">
      <c r="B64" s="48"/>
      <c r="C64" s="48"/>
      <c r="D64" s="48"/>
      <c r="E64" s="48"/>
      <c r="F64" s="48"/>
      <c r="G64" s="48"/>
      <c r="H64" s="58"/>
    </row>
    <row r="66" ht="12.75">
      <c r="B66" s="65" t="s">
        <v>229</v>
      </c>
    </row>
    <row r="67" ht="12.75">
      <c r="B67" s="65" t="s">
        <v>230</v>
      </c>
    </row>
    <row r="68" spans="2:8" ht="12.75">
      <c r="B68" s="65" t="s">
        <v>232</v>
      </c>
      <c r="E68" s="69"/>
      <c r="F68" s="70"/>
      <c r="G68" s="70"/>
      <c r="H68" s="71" t="s">
        <v>228</v>
      </c>
    </row>
    <row r="69" ht="12.75">
      <c r="B69" s="65" t="s">
        <v>231</v>
      </c>
    </row>
    <row r="71" ht="12.75">
      <c r="B71" s="65" t="s">
        <v>245</v>
      </c>
    </row>
  </sheetData>
  <mergeCells count="106">
    <mergeCell ref="B39:F39"/>
    <mergeCell ref="A1:R1"/>
    <mergeCell ref="O2:R2"/>
    <mergeCell ref="A3:F9"/>
    <mergeCell ref="G3:G9"/>
    <mergeCell ref="H3:H9"/>
    <mergeCell ref="I3:R3"/>
    <mergeCell ref="I4:I9"/>
    <mergeCell ref="J4:M5"/>
    <mergeCell ref="N4:N9"/>
    <mergeCell ref="O4:Q5"/>
    <mergeCell ref="R4:R9"/>
    <mergeCell ref="J6:J9"/>
    <mergeCell ref="L6:L9"/>
    <mergeCell ref="M6:M9"/>
    <mergeCell ref="O6:O9"/>
    <mergeCell ref="P6:P9"/>
    <mergeCell ref="Q6:Q9"/>
    <mergeCell ref="K6:K9"/>
    <mergeCell ref="A10:F10"/>
    <mergeCell ref="A11:F11"/>
    <mergeCell ref="I15:I20"/>
    <mergeCell ref="A12:F12"/>
    <mergeCell ref="A13:F13"/>
    <mergeCell ref="A14:F14"/>
    <mergeCell ref="A15:F20"/>
    <mergeCell ref="G15:G20"/>
    <mergeCell ref="H15:H20"/>
    <mergeCell ref="J15:J20"/>
    <mergeCell ref="L15:L20"/>
    <mergeCell ref="M15:M20"/>
    <mergeCell ref="N15:N20"/>
    <mergeCell ref="K15:K20"/>
    <mergeCell ref="O15:O20"/>
    <mergeCell ref="P15:P20"/>
    <mergeCell ref="Q15:Q20"/>
    <mergeCell ref="R15:R20"/>
    <mergeCell ref="J23:J24"/>
    <mergeCell ref="L23:L24"/>
    <mergeCell ref="A21:F21"/>
    <mergeCell ref="A22:F22"/>
    <mergeCell ref="A23:F24"/>
    <mergeCell ref="G23:G24"/>
    <mergeCell ref="P23:P24"/>
    <mergeCell ref="Q23:Q24"/>
    <mergeCell ref="R23:R24"/>
    <mergeCell ref="A25:F25"/>
    <mergeCell ref="M23:M24"/>
    <mergeCell ref="N23:N24"/>
    <mergeCell ref="K23:K24"/>
    <mergeCell ref="O23:O24"/>
    <mergeCell ref="H23:H24"/>
    <mergeCell ref="I23:I24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I41:I42"/>
    <mergeCell ref="A35:F35"/>
    <mergeCell ref="A36:F36"/>
    <mergeCell ref="A37:F37"/>
    <mergeCell ref="A41:F42"/>
    <mergeCell ref="G41:G42"/>
    <mergeCell ref="H41:H42"/>
    <mergeCell ref="A38:F38"/>
    <mergeCell ref="B40:F40"/>
    <mergeCell ref="J41:J42"/>
    <mergeCell ref="L41:L42"/>
    <mergeCell ref="M41:M42"/>
    <mergeCell ref="N41:N42"/>
    <mergeCell ref="O41:O42"/>
    <mergeCell ref="P41:P42"/>
    <mergeCell ref="Q41:Q42"/>
    <mergeCell ref="R41:R42"/>
    <mergeCell ref="A43:F43"/>
    <mergeCell ref="A44:F44"/>
    <mergeCell ref="A45:F45"/>
    <mergeCell ref="A46:F46"/>
    <mergeCell ref="I50:I52"/>
    <mergeCell ref="A47:F47"/>
    <mergeCell ref="A48:F48"/>
    <mergeCell ref="A49:F49"/>
    <mergeCell ref="A50:F52"/>
    <mergeCell ref="G50:G52"/>
    <mergeCell ref="H50:H52"/>
    <mergeCell ref="J50:J52"/>
    <mergeCell ref="L50:L52"/>
    <mergeCell ref="M50:M52"/>
    <mergeCell ref="N50:N52"/>
    <mergeCell ref="O50:O52"/>
    <mergeCell ref="P50:P52"/>
    <mergeCell ref="Q50:Q52"/>
    <mergeCell ref="R50:R52"/>
    <mergeCell ref="A55:F55"/>
    <mergeCell ref="A56:F56"/>
    <mergeCell ref="A53:F53"/>
    <mergeCell ref="A54:F54"/>
    <mergeCell ref="A61:R61"/>
    <mergeCell ref="A57:F57"/>
    <mergeCell ref="A59:R59"/>
    <mergeCell ref="A60:R60"/>
  </mergeCells>
  <printOptions/>
  <pageMargins left="0.49" right="0.24" top="0.24" bottom="0.2" header="0.2" footer="0.2"/>
  <pageSetup fitToHeight="2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2017-01-12T10:42:48Z</cp:lastPrinted>
  <dcterms:created xsi:type="dcterms:W3CDTF">2010-08-30T11:00:24Z</dcterms:created>
  <dcterms:modified xsi:type="dcterms:W3CDTF">2017-10-26T12:03:47Z</dcterms:modified>
  <cp:category/>
  <cp:version/>
  <cp:contentType/>
  <cp:contentStatus/>
</cp:coreProperties>
</file>